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20955" windowHeight="10230" activeTab="0"/>
  </bookViews>
  <sheets>
    <sheet name="4 S-curve" sheetId="1" r:id="rId1"/>
    <sheet name="Phy.Pro.31.12.09" sheetId="2" r:id="rId2"/>
    <sheet name="Fin.Pro.31.12.09" sheetId="3" r:id="rId3"/>
    <sheet name="Qua.Fin.Req.31.12.09" sheetId="4" r:id="rId4"/>
  </sheets>
  <externalReferences>
    <externalReference r:id="rId7"/>
  </externalReferences>
  <definedNames>
    <definedName name="_xlnm.Print_Area" localSheetId="0">'4 S-curve'!$D$1:$BB$63</definedName>
  </definedNames>
  <calcPr fullCalcOnLoad="1"/>
</workbook>
</file>

<file path=xl/sharedStrings.xml><?xml version="1.0" encoding="utf-8"?>
<sst xmlns="http://schemas.openxmlformats.org/spreadsheetml/2006/main" count="231" uniqueCount="86">
  <si>
    <t>Activity</t>
  </si>
  <si>
    <t>Unit</t>
  </si>
  <si>
    <t>Total</t>
  </si>
  <si>
    <t>Revised</t>
  </si>
  <si>
    <t>Total up to last quarter</t>
  </si>
  <si>
    <t>Total during this quarter</t>
  </si>
  <si>
    <t>Total to date</t>
  </si>
  <si>
    <t>Target</t>
  </si>
  <si>
    <t>Actual</t>
  </si>
  <si>
    <t>Variance</t>
  </si>
  <si>
    <t>(x1000)</t>
  </si>
  <si>
    <t>General items</t>
  </si>
  <si>
    <t>INR</t>
  </si>
  <si>
    <t>Environmental management</t>
  </si>
  <si>
    <t>Site clearance</t>
  </si>
  <si>
    <t>Earthworks and drainage structures</t>
  </si>
  <si>
    <t>Sub-base and base</t>
  </si>
  <si>
    <t>Bituminous pavement</t>
  </si>
  <si>
    <t>Pipe culverts</t>
  </si>
  <si>
    <t>Slab culverts</t>
  </si>
  <si>
    <t>Box culverts</t>
  </si>
  <si>
    <t>Bridges</t>
  </si>
  <si>
    <t>Miscellaneous items</t>
  </si>
  <si>
    <t>Physical % progress to date</t>
  </si>
  <si>
    <t>Cost to date (Rupees)</t>
  </si>
  <si>
    <t>Cost to completion (Rupees)</t>
  </si>
  <si>
    <t>Actual as
% of target</t>
  </si>
  <si>
    <t>Original</t>
  </si>
  <si>
    <t>(x1,000)</t>
  </si>
  <si>
    <t>Date</t>
  </si>
  <si>
    <t>Env. Management</t>
  </si>
  <si>
    <t xml:space="preserve">PROGRESS SCHEDULE - CONTRACT 04
</t>
  </si>
  <si>
    <t>Commencement date</t>
  </si>
  <si>
    <t>:</t>
  </si>
  <si>
    <t>Time for completion</t>
  </si>
  <si>
    <t>Planned total progress</t>
  </si>
  <si>
    <t>Contract completion date</t>
  </si>
  <si>
    <t>Time elapsed</t>
  </si>
  <si>
    <t>Actual total progress</t>
  </si>
  <si>
    <t>Extended Completion date</t>
  </si>
  <si>
    <t>% Time elapsed</t>
  </si>
  <si>
    <t>Ahead (+) / Behind (-)</t>
  </si>
  <si>
    <t xml:space="preserve"> </t>
  </si>
  <si>
    <t>Scheduled duration and percentage accomplishment :</t>
  </si>
  <si>
    <t>Scheduled progress :</t>
  </si>
  <si>
    <t>Actual duration and percentage accomplished to date :</t>
  </si>
  <si>
    <t>Revised Scheduled progress :</t>
  </si>
  <si>
    <t>Actual progress :</t>
  </si>
  <si>
    <t>D</t>
  </si>
  <si>
    <t>J</t>
  </si>
  <si>
    <t>F</t>
  </si>
  <si>
    <t>M</t>
  </si>
  <si>
    <t>A</t>
  </si>
  <si>
    <t>S</t>
  </si>
  <si>
    <t>O</t>
  </si>
  <si>
    <t>N</t>
  </si>
  <si>
    <t>Environmental management plan</t>
  </si>
  <si>
    <t>Earthworks and drainage</t>
  </si>
  <si>
    <t>Aggregate sub-base and base</t>
  </si>
  <si>
    <t>Bituminous courses</t>
  </si>
  <si>
    <t>Scheduled Progress (%)</t>
  </si>
  <si>
    <t>Rev.Scheduled Progress (%)</t>
  </si>
  <si>
    <t>Actual Progress (%)</t>
  </si>
  <si>
    <t>Rev.Actual Progress (%)</t>
  </si>
  <si>
    <t xml:space="preserve">this month ends on </t>
  </si>
  <si>
    <t>2009</t>
  </si>
  <si>
    <t>Original Schedule</t>
  </si>
  <si>
    <t>Schedule Rev 1</t>
  </si>
  <si>
    <t>Schedule Rev 2</t>
  </si>
  <si>
    <t>Schedule Rev 3</t>
  </si>
  <si>
    <t>Original achievement</t>
  </si>
  <si>
    <t>Achievement Rev 1</t>
  </si>
  <si>
    <t>Achievement Rev 2</t>
  </si>
  <si>
    <t>Achievement Rev 3</t>
  </si>
  <si>
    <t>TAMIL NADU ROAD SECTOR PROJECT</t>
  </si>
  <si>
    <t>IBRD Loan Acount No. 4706 - IN</t>
  </si>
  <si>
    <t>Physical Progress Report</t>
  </si>
  <si>
    <r>
      <t xml:space="preserve">Component Code                     :                </t>
    </r>
    <r>
      <rPr>
        <sz val="12"/>
        <rFont val="Times New Roman"/>
        <family val="1"/>
      </rPr>
      <t xml:space="preserve"> CA 04</t>
    </r>
  </si>
  <si>
    <r>
      <t xml:space="preserve">Descripition of Contract         :               </t>
    </r>
    <r>
      <rPr>
        <sz val="12"/>
        <rFont val="Times New Roman"/>
        <family val="1"/>
      </rPr>
      <t xml:space="preserve">   Ramanathapuram to Tuticorin</t>
    </r>
  </si>
  <si>
    <r>
      <t xml:space="preserve">Name of Contractor                 :                 </t>
    </r>
    <r>
      <rPr>
        <sz val="12"/>
        <rFont val="Times New Roman"/>
        <family val="1"/>
      </rPr>
      <t>M/s. R.N. Shetty &amp; Co. Pvt. Ltd - Gayatri Projects Ltd (JV)</t>
    </r>
  </si>
  <si>
    <t>Financial Progress Report</t>
  </si>
  <si>
    <t>Quarterly Financial Requirement</t>
  </si>
  <si>
    <r>
      <t xml:space="preserve">Component Code                     : </t>
    </r>
    <r>
      <rPr>
        <sz val="12"/>
        <rFont val="Times New Roman"/>
        <family val="1"/>
      </rPr>
      <t>CA 04</t>
    </r>
  </si>
  <si>
    <r>
      <t xml:space="preserve">Descripition of Contract         : </t>
    </r>
    <r>
      <rPr>
        <sz val="12"/>
        <rFont val="Times New Roman"/>
        <family val="1"/>
      </rPr>
      <t>Ramanathapuram to Tuticorin</t>
    </r>
  </si>
  <si>
    <r>
      <t xml:space="preserve">Name of Contractor                : </t>
    </r>
    <r>
      <rPr>
        <sz val="12"/>
        <rFont val="Times New Roman"/>
        <family val="1"/>
      </rPr>
      <t>M/s. R.N. Shetty &amp; Co. Pvt. Ltd - Gayatri Projects Ltd (JV)</t>
    </r>
  </si>
  <si>
    <t>For the Quarter ending December 2009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</si>
</sst>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0"/>
    <numFmt numFmtId="173" formatCode="0.0"/>
    <numFmt numFmtId="174" formatCode="#,##0.000"/>
    <numFmt numFmtId="175" formatCode=";;;"/>
    <numFmt numFmtId="176" formatCode="#,##0.0"/>
    <numFmt numFmtId="177" formatCode="_(* #,##0.000_);_(* \(#,##0.000\);_(* &quot;-&quot;???_);_(@_)"/>
    <numFmt numFmtId="178" formatCode="_(* #,##0.0_);_(* \(#,##0.0\);_(* &quot;-&quot;???_);_(@_)"/>
    <numFmt numFmtId="179" formatCode="0_);[Red]\(0\)"/>
    <numFmt numFmtId="180" formatCode="mmmm\ d\,\ yyyy"/>
    <numFmt numFmtId="181" formatCode="0&quot; days&quot;"/>
    <numFmt numFmtId="182" formatCode="0&quot; %&quot;"/>
    <numFmt numFmtId="183" formatCode="0.0&quot; %&quot;"/>
    <numFmt numFmtId="184" formatCode="_-* #,##0.000_-;\-* #,##0.000_-;_-* &quot;-&quot;??_-;_-@_-"/>
    <numFmt numFmtId="185" formatCode="_-* #,##0.0_-;\-* #,##0.0_-;_-* &quot;-&quot;?_-;_-@_-"/>
    <numFmt numFmtId="186" formatCode="_-* #,##0.000_-;\-* #,##0.000_-;_-* &quot;-&quot;???_-;_-@_-"/>
    <numFmt numFmtId="187" formatCode="_(* #,##0.00_);_(* \(#,##0.00\);_(* &quot;-&quot;???_);_(@_)"/>
    <numFmt numFmtId="188" formatCode="_-* #,##0.0_-;\-* #,##0.0_-;_-* &quot;-&quot;??_-;_-@_-"/>
    <numFmt numFmtId="189" formatCode="d\ mmmm"/>
    <numFmt numFmtId="190" formatCode="0.00000"/>
    <numFmt numFmtId="191" formatCode="0.0000"/>
    <numFmt numFmtId="192" formatCode="#,##0.0000"/>
    <numFmt numFmtId="193" formatCode="[$-809]dd\ mmmm\ yyyy"/>
    <numFmt numFmtId="194" formatCode="[$-809]dd\ mmmm\ yyyy;@"/>
    <numFmt numFmtId="195" formatCode="[$-409]mmm\-yy;@"/>
    <numFmt numFmtId="196" formatCode="[$-F800]dddd\,\ mmmm\ dd\,\ yyyy"/>
    <numFmt numFmtId="197" formatCode="0&quot; months&quot;"/>
    <numFmt numFmtId="198" formatCode="0.00&quot; %&quot;"/>
    <numFmt numFmtId="199" formatCode="0.000&quot; %&quot;"/>
    <numFmt numFmtId="200" formatCode="0.0%"/>
    <numFmt numFmtId="201" formatCode="mmm\-yyyy"/>
    <numFmt numFmtId="202" formatCode="0.000000"/>
    <numFmt numFmtId="203" formatCode="0.0000000"/>
    <numFmt numFmtId="204" formatCode="[$-409]mmmmm;@"/>
    <numFmt numFmtId="205" formatCode="#,##0.00000"/>
    <numFmt numFmtId="206" formatCode="[$-409]dd\-mmm\-yy;@"/>
    <numFmt numFmtId="207" formatCode="[$-409]mmmm\-yy;@"/>
    <numFmt numFmtId="208" formatCode="0.0&quot; months&quot;"/>
    <numFmt numFmtId="209" formatCode="0.00&quot; months&quot;"/>
    <numFmt numFmtId="210" formatCode="[$-409]dddd\,\ mmmm\ dd\,\ yyyy"/>
    <numFmt numFmtId="211" formatCode="mmm/yyyy"/>
    <numFmt numFmtId="212" formatCode="_-* #,##0_-;\-* #,##0_-;_-* &quot;-&quot;??_-;_-@_-"/>
    <numFmt numFmtId="213" formatCode="dd/mmm/yyyy"/>
    <numFmt numFmtId="214" formatCode="[$-409]d\-mmm\-yy;@"/>
  </numFmts>
  <fonts count="46"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0"/>
    </font>
    <font>
      <sz val="10"/>
      <name val="MS Sans Serif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MS Sans Serif"/>
      <family val="2"/>
    </font>
    <font>
      <b/>
      <u val="single"/>
      <sz val="11"/>
      <name val="MS Sans Serif"/>
      <family val="2"/>
    </font>
    <font>
      <sz val="6"/>
      <name val="Arial"/>
      <family val="2"/>
    </font>
    <font>
      <sz val="5"/>
      <name val="Arial"/>
      <family val="2"/>
    </font>
    <font>
      <b/>
      <i/>
      <sz val="8.5"/>
      <name val="MS Sans Serif"/>
      <family val="2"/>
    </font>
    <font>
      <sz val="10"/>
      <name val="Arial"/>
      <family val="2"/>
    </font>
    <font>
      <sz val="7"/>
      <name val="Times New Roman"/>
      <family val="1"/>
    </font>
    <font>
      <sz val="7"/>
      <name val="MS Sans Serif"/>
      <family val="2"/>
    </font>
    <font>
      <sz val="6"/>
      <name val="MS Sans Serif"/>
      <family val="2"/>
    </font>
    <font>
      <b/>
      <sz val="7"/>
      <name val="Arial"/>
      <family val="2"/>
    </font>
    <font>
      <sz val="6"/>
      <color indexed="10"/>
      <name val="Arial"/>
      <family val="2"/>
    </font>
    <font>
      <sz val="7"/>
      <color indexed="10"/>
      <name val="Arial"/>
      <family val="2"/>
    </font>
    <font>
      <sz val="16"/>
      <name val="Arial"/>
      <family val="0"/>
    </font>
    <font>
      <sz val="16.75"/>
      <name val="Arial"/>
      <family val="0"/>
    </font>
    <font>
      <sz val="4.25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6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tted"/>
      <right>
        <color indexed="63"/>
      </right>
      <top style="thin"/>
      <bottom style="dotted"/>
    </border>
    <border>
      <left style="thin"/>
      <right style="hair"/>
      <top style="thin"/>
      <bottom style="hair"/>
    </border>
    <border>
      <left style="thin"/>
      <right>
        <color indexed="63"/>
      </right>
      <top style="dotted"/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37" fontId="19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28" fillId="0" borderId="0" xfId="59" applyFont="1" applyBorder="1" applyAlignment="1">
      <alignment horizontal="center" vertical="top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27" fillId="0" borderId="0" xfId="59" applyFont="1">
      <alignment/>
      <protection/>
    </xf>
    <xf numFmtId="0" fontId="20" fillId="0" borderId="0" xfId="59" applyFont="1" applyBorder="1" applyAlignment="1">
      <alignment vertical="center"/>
      <protection/>
    </xf>
    <xf numFmtId="0" fontId="20" fillId="0" borderId="0" xfId="59" applyFont="1" applyAlignment="1">
      <alignment vertical="center"/>
      <protection/>
    </xf>
    <xf numFmtId="4" fontId="25" fillId="0" borderId="10" xfId="59" applyNumberFormat="1" applyFont="1" applyBorder="1" applyAlignment="1">
      <alignment horizontal="right" vertical="center"/>
      <protection/>
    </xf>
    <xf numFmtId="4" fontId="29" fillId="0" borderId="10" xfId="59" applyNumberFormat="1" applyFont="1" applyBorder="1" applyAlignment="1">
      <alignment horizontal="right" vertical="center"/>
      <protection/>
    </xf>
    <xf numFmtId="180" fontId="25" fillId="0" borderId="10" xfId="58" applyNumberFormat="1" applyFont="1" applyBorder="1" applyAlignment="1">
      <alignment horizontal="center" vertical="center"/>
      <protection/>
    </xf>
    <xf numFmtId="0" fontId="25" fillId="0" borderId="10" xfId="58" applyFont="1" applyBorder="1" applyAlignment="1">
      <alignment horizontal="center" vertical="center"/>
      <protection/>
    </xf>
    <xf numFmtId="0" fontId="25" fillId="0" borderId="10" xfId="59" applyFont="1" applyBorder="1" applyAlignment="1">
      <alignment vertical="center"/>
      <protection/>
    </xf>
    <xf numFmtId="0" fontId="25" fillId="0" borderId="10" xfId="58" applyFont="1" applyBorder="1" applyAlignment="1">
      <alignment horizontal="left" vertical="center"/>
      <protection/>
    </xf>
    <xf numFmtId="0" fontId="25" fillId="0" borderId="10" xfId="58" applyFont="1" applyBorder="1" applyAlignment="1">
      <alignment horizontal="right" vertical="center"/>
      <protection/>
    </xf>
    <xf numFmtId="182" fontId="30" fillId="0" borderId="10" xfId="59" applyNumberFormat="1" applyFont="1" applyBorder="1" applyAlignment="1">
      <alignment horizontal="left"/>
      <protection/>
    </xf>
    <xf numFmtId="0" fontId="20" fillId="0" borderId="10" xfId="59" applyFont="1" applyBorder="1" applyAlignment="1">
      <alignment vertical="center"/>
      <protection/>
    </xf>
    <xf numFmtId="0" fontId="25" fillId="0" borderId="0" xfId="59" applyFont="1" applyAlignment="1">
      <alignment vertical="center"/>
      <protection/>
    </xf>
    <xf numFmtId="4" fontId="29" fillId="0" borderId="0" xfId="59" applyNumberFormat="1" applyFont="1" applyBorder="1" applyAlignment="1">
      <alignment horizontal="left" vertical="center"/>
      <protection/>
    </xf>
    <xf numFmtId="0" fontId="25" fillId="0" borderId="0" xfId="59" applyFont="1" applyBorder="1" applyAlignment="1">
      <alignment vertical="center"/>
      <protection/>
    </xf>
    <xf numFmtId="180" fontId="25" fillId="0" borderId="0" xfId="58" applyNumberFormat="1" applyFont="1" applyBorder="1" applyAlignment="1">
      <alignment horizontal="left" vertical="center"/>
      <protection/>
    </xf>
    <xf numFmtId="197" fontId="25" fillId="0" borderId="0" xfId="58" applyNumberFormat="1" applyFont="1" applyBorder="1" applyAlignment="1">
      <alignment vertical="center"/>
      <protection/>
    </xf>
    <xf numFmtId="0" fontId="25" fillId="0" borderId="0" xfId="58" applyFont="1" applyBorder="1" applyAlignment="1">
      <alignment horizontal="left" vertical="center"/>
      <protection/>
    </xf>
    <xf numFmtId="182" fontId="30" fillId="0" borderId="0" xfId="59" applyNumberFormat="1" applyFont="1" applyBorder="1" applyAlignment="1">
      <alignment horizontal="left"/>
      <protection/>
    </xf>
    <xf numFmtId="0" fontId="31" fillId="0" borderId="0" xfId="59" applyFont="1" applyBorder="1" applyAlignment="1">
      <alignment vertical="center" wrapText="1"/>
      <protection/>
    </xf>
    <xf numFmtId="0" fontId="20" fillId="0" borderId="0" xfId="59" applyFont="1" applyBorder="1" applyAlignment="1">
      <alignment/>
      <protection/>
    </xf>
    <xf numFmtId="0" fontId="20" fillId="0" borderId="0" xfId="59" applyFont="1" applyAlignment="1">
      <alignment/>
      <protection/>
    </xf>
    <xf numFmtId="0" fontId="29" fillId="0" borderId="0" xfId="59" applyFont="1" applyBorder="1" applyAlignment="1">
      <alignment horizontal="left"/>
      <protection/>
    </xf>
    <xf numFmtId="0" fontId="25" fillId="0" borderId="0" xfId="59" applyFont="1" applyBorder="1" applyAlignment="1">
      <alignment/>
      <protection/>
    </xf>
    <xf numFmtId="0" fontId="25" fillId="0" borderId="0" xfId="59" applyFont="1" applyAlignment="1">
      <alignment/>
      <protection/>
    </xf>
    <xf numFmtId="0" fontId="25" fillId="0" borderId="11" xfId="59" applyFont="1" applyBorder="1" applyAlignment="1">
      <alignment/>
      <protection/>
    </xf>
    <xf numFmtId="4" fontId="29" fillId="0" borderId="11" xfId="59" applyNumberFormat="1" applyFont="1" applyBorder="1" applyAlignment="1">
      <alignment/>
      <protection/>
    </xf>
    <xf numFmtId="4" fontId="25" fillId="0" borderId="11" xfId="59" applyNumberFormat="1" applyFont="1" applyBorder="1" applyAlignment="1">
      <alignment/>
      <protection/>
    </xf>
    <xf numFmtId="4" fontId="25" fillId="0" borderId="11" xfId="59" applyNumberFormat="1" applyFont="1" applyBorder="1" applyAlignment="1">
      <alignment horizontal="right"/>
      <protection/>
    </xf>
    <xf numFmtId="0" fontId="25" fillId="0" borderId="11" xfId="59" applyFont="1" applyBorder="1" applyAlignment="1">
      <alignment horizontal="left"/>
      <protection/>
    </xf>
    <xf numFmtId="182" fontId="30" fillId="0" borderId="11" xfId="59" applyNumberFormat="1" applyFont="1" applyBorder="1" applyAlignment="1">
      <alignment horizontal="left"/>
      <protection/>
    </xf>
    <xf numFmtId="0" fontId="20" fillId="0" borderId="11" xfId="59" applyFont="1" applyBorder="1" applyAlignment="1">
      <alignment/>
      <protection/>
    </xf>
    <xf numFmtId="0" fontId="20" fillId="0" borderId="0" xfId="59" applyFont="1" applyFill="1" applyBorder="1">
      <alignment/>
      <protection/>
    </xf>
    <xf numFmtId="0" fontId="20" fillId="0" borderId="0" xfId="59" applyFont="1" applyFill="1">
      <alignment/>
      <protection/>
    </xf>
    <xf numFmtId="0" fontId="0" fillId="0" borderId="0" xfId="58" applyFont="1" applyBorder="1" applyAlignment="1">
      <alignment horizontal="right"/>
      <protection/>
    </xf>
    <xf numFmtId="0" fontId="29" fillId="0" borderId="0" xfId="59" applyFont="1" applyFill="1" applyBorder="1" applyAlignment="1">
      <alignment horizontal="right"/>
      <protection/>
    </xf>
    <xf numFmtId="0" fontId="32" fillId="0" borderId="0" xfId="59" applyFont="1" applyFill="1" applyBorder="1" applyAlignment="1">
      <alignment horizontal="right"/>
      <protection/>
    </xf>
    <xf numFmtId="0" fontId="32" fillId="0" borderId="0" xfId="59" applyFont="1" applyFill="1">
      <alignment/>
      <protection/>
    </xf>
    <xf numFmtId="0" fontId="20" fillId="0" borderId="0" xfId="59" applyFont="1" applyFill="1" applyBorder="1" applyAlignment="1">
      <alignment vertical="center"/>
      <protection/>
    </xf>
    <xf numFmtId="0" fontId="32" fillId="0" borderId="0" xfId="59" applyFont="1" applyFill="1" applyBorder="1" applyAlignment="1">
      <alignment vertical="center"/>
      <protection/>
    </xf>
    <xf numFmtId="0" fontId="29" fillId="0" borderId="0" xfId="59" applyFont="1" applyFill="1" applyBorder="1" applyAlignment="1">
      <alignment vertical="center"/>
      <protection/>
    </xf>
    <xf numFmtId="4" fontId="26" fillId="0" borderId="0" xfId="59" applyNumberFormat="1" applyFont="1" applyFill="1" applyBorder="1" applyAlignment="1">
      <alignment horizontal="center" vertical="center"/>
      <protection/>
    </xf>
    <xf numFmtId="0" fontId="30" fillId="0" borderId="0" xfId="58" applyFont="1" applyBorder="1" applyAlignment="1">
      <alignment horizontal="right"/>
      <protection/>
    </xf>
    <xf numFmtId="0" fontId="30" fillId="0" borderId="0" xfId="58" applyFont="1" applyBorder="1" applyAlignment="1">
      <alignment horizontal="center"/>
      <protection/>
    </xf>
    <xf numFmtId="0" fontId="32" fillId="0" borderId="0" xfId="59" applyFont="1" applyFill="1" applyBorder="1" applyAlignment="1">
      <alignment/>
      <protection/>
    </xf>
    <xf numFmtId="0" fontId="30" fillId="0" borderId="0" xfId="59" applyFont="1" applyFill="1" applyBorder="1" applyAlignment="1">
      <alignment/>
      <protection/>
    </xf>
    <xf numFmtId="4" fontId="26" fillId="0" borderId="0" xfId="59" applyNumberFormat="1" applyFont="1" applyFill="1" applyBorder="1" applyAlignment="1">
      <alignment horizontal="right" vertical="center"/>
      <protection/>
    </xf>
    <xf numFmtId="4" fontId="20" fillId="0" borderId="0" xfId="59" applyNumberFormat="1" applyFont="1" applyFill="1" applyBorder="1" applyAlignment="1">
      <alignment horizontal="center" vertical="center"/>
      <protection/>
    </xf>
    <xf numFmtId="4" fontId="29" fillId="0" borderId="0" xfId="59" applyNumberFormat="1" applyFont="1" applyFill="1" applyBorder="1" applyAlignment="1">
      <alignment horizontal="center" vertical="center"/>
      <protection/>
    </xf>
    <xf numFmtId="4" fontId="26" fillId="0" borderId="0" xfId="59" applyNumberFormat="1" applyFont="1" applyFill="1" applyBorder="1" applyAlignment="1">
      <alignment vertical="center"/>
      <protection/>
    </xf>
    <xf numFmtId="0" fontId="26" fillId="0" borderId="0" xfId="59" applyFont="1" applyFill="1" applyBorder="1" applyAlignment="1">
      <alignment horizontal="right" vertical="center"/>
      <protection/>
    </xf>
    <xf numFmtId="182" fontId="30" fillId="0" borderId="0" xfId="59" applyNumberFormat="1" applyFont="1" applyFill="1" applyBorder="1" applyAlignment="1">
      <alignment horizontal="left"/>
      <protection/>
    </xf>
    <xf numFmtId="0" fontId="30" fillId="0" borderId="0" xfId="59" applyFont="1" applyFill="1" applyBorder="1" applyAlignment="1">
      <alignment horizontal="right" vertical="top"/>
      <protection/>
    </xf>
    <xf numFmtId="4" fontId="26" fillId="0" borderId="0" xfId="59" applyNumberFormat="1" applyFont="1" applyFill="1" applyBorder="1" applyAlignment="1">
      <alignment wrapText="1"/>
      <protection/>
    </xf>
    <xf numFmtId="0" fontId="29" fillId="0" borderId="0" xfId="59" applyFont="1" applyFill="1" applyBorder="1" applyAlignment="1">
      <alignment horizontal="center"/>
      <protection/>
    </xf>
    <xf numFmtId="0" fontId="26" fillId="0" borderId="0" xfId="59" applyFont="1" applyFill="1" applyBorder="1" applyAlignment="1">
      <alignment horizontal="center"/>
      <protection/>
    </xf>
    <xf numFmtId="0" fontId="26" fillId="0" borderId="0" xfId="59" applyFont="1" applyFill="1" applyBorder="1">
      <alignment/>
      <protection/>
    </xf>
    <xf numFmtId="0" fontId="32" fillId="0" borderId="0" xfId="59" applyFont="1" applyFill="1" applyBorder="1">
      <alignment/>
      <protection/>
    </xf>
    <xf numFmtId="1" fontId="20" fillId="0" borderId="0" xfId="59" applyNumberFormat="1" applyFont="1" applyFill="1" applyBorder="1" applyAlignment="1">
      <alignment vertical="center"/>
      <protection/>
    </xf>
    <xf numFmtId="1" fontId="20" fillId="0" borderId="0" xfId="59" applyNumberFormat="1" applyFont="1" applyFill="1" applyAlignment="1">
      <alignment vertical="center"/>
      <protection/>
    </xf>
    <xf numFmtId="176" fontId="20" fillId="0" borderId="0" xfId="59" applyNumberFormat="1" applyFont="1" applyFill="1" applyBorder="1" applyAlignment="1">
      <alignment horizontal="left" vertical="center" wrapText="1"/>
      <protection/>
    </xf>
    <xf numFmtId="0" fontId="25" fillId="0" borderId="0" xfId="58" applyFont="1" applyBorder="1">
      <alignment/>
      <protection/>
    </xf>
    <xf numFmtId="1" fontId="30" fillId="0" borderId="12" xfId="59" applyNumberFormat="1" applyFont="1" applyFill="1" applyBorder="1" applyAlignment="1">
      <alignment horizontal="center" vertical="center"/>
      <protection/>
    </xf>
    <xf numFmtId="1" fontId="33" fillId="0" borderId="0" xfId="59" applyNumberFormat="1" applyFont="1" applyFill="1" applyAlignment="1">
      <alignment vertical="center"/>
      <protection/>
    </xf>
    <xf numFmtId="0" fontId="20" fillId="0" borderId="0" xfId="59" applyFont="1" applyFill="1" applyBorder="1" applyAlignment="1">
      <alignment horizontal="center" vertical="center"/>
      <protection/>
    </xf>
    <xf numFmtId="0" fontId="20" fillId="0" borderId="0" xfId="59" applyFont="1" applyFill="1" applyAlignment="1">
      <alignment horizontal="center" vertical="center"/>
      <protection/>
    </xf>
    <xf numFmtId="4" fontId="26" fillId="0" borderId="0" xfId="59" applyNumberFormat="1" applyFont="1" applyFill="1" applyBorder="1" applyAlignment="1">
      <alignment horizontal="center" vertical="center" wrapText="1"/>
      <protection/>
    </xf>
    <xf numFmtId="4" fontId="26" fillId="0" borderId="13" xfId="57" applyNumberFormat="1" applyFont="1" applyFill="1" applyBorder="1" applyAlignment="1">
      <alignment horizontal="center" vertical="center"/>
      <protection/>
    </xf>
    <xf numFmtId="4" fontId="25" fillId="0" borderId="13" xfId="57" applyNumberFormat="1" applyFont="1" applyFill="1" applyBorder="1" applyAlignment="1">
      <alignment horizontal="center" vertical="center"/>
      <protection/>
    </xf>
    <xf numFmtId="4" fontId="26" fillId="0" borderId="14" xfId="57" applyNumberFormat="1" applyFont="1" applyFill="1" applyBorder="1" applyAlignment="1">
      <alignment horizontal="center" vertical="center"/>
      <protection/>
    </xf>
    <xf numFmtId="4" fontId="26" fillId="0" borderId="15" xfId="57" applyNumberFormat="1" applyFont="1" applyFill="1" applyBorder="1" applyAlignment="1">
      <alignment horizontal="center" vertical="center"/>
      <protection/>
    </xf>
    <xf numFmtId="4" fontId="26" fillId="0" borderId="16" xfId="57" applyNumberFormat="1" applyFont="1" applyFill="1" applyBorder="1" applyAlignment="1">
      <alignment horizontal="center" vertical="center"/>
      <protection/>
    </xf>
    <xf numFmtId="182" fontId="26" fillId="0" borderId="17" xfId="59" applyNumberFormat="1" applyFont="1" applyFill="1" applyBorder="1" applyAlignment="1">
      <alignment horizontal="center"/>
      <protection/>
    </xf>
    <xf numFmtId="0" fontId="34" fillId="0" borderId="18" xfId="59" applyFont="1" applyFill="1" applyBorder="1" applyAlignment="1">
      <alignment horizontal="center" vertical="center"/>
      <protection/>
    </xf>
    <xf numFmtId="0" fontId="33" fillId="0" borderId="18" xfId="59" applyFont="1" applyFill="1" applyBorder="1" applyAlignment="1">
      <alignment horizontal="center" vertical="center"/>
      <protection/>
    </xf>
    <xf numFmtId="0" fontId="33" fillId="0" borderId="19" xfId="59" applyFont="1" applyFill="1" applyBorder="1" applyAlignment="1">
      <alignment horizontal="center" vertical="center"/>
      <protection/>
    </xf>
    <xf numFmtId="0" fontId="33" fillId="0" borderId="0" xfId="59" applyFont="1" applyFill="1" applyAlignment="1">
      <alignment horizontal="center" vertical="center"/>
      <protection/>
    </xf>
    <xf numFmtId="3" fontId="20" fillId="0" borderId="0" xfId="59" applyNumberFormat="1" applyFont="1" applyFill="1" applyBorder="1" applyAlignment="1">
      <alignment horizontal="right" vertical="center"/>
      <protection/>
    </xf>
    <xf numFmtId="3" fontId="20" fillId="0" borderId="0" xfId="59" applyNumberFormat="1" applyFont="1" applyFill="1" applyAlignment="1">
      <alignment horizontal="right" vertical="center"/>
      <protection/>
    </xf>
    <xf numFmtId="173" fontId="30" fillId="0" borderId="16" xfId="59" applyNumberFormat="1" applyFont="1" applyFill="1" applyBorder="1" applyAlignment="1">
      <alignment vertical="center"/>
      <protection/>
    </xf>
    <xf numFmtId="173" fontId="25" fillId="0" borderId="20" xfId="59" applyNumberFormat="1" applyFont="1" applyFill="1" applyBorder="1" applyAlignment="1">
      <alignment vertical="center"/>
      <protection/>
    </xf>
    <xf numFmtId="1" fontId="30" fillId="0" borderId="21" xfId="59" applyNumberFormat="1" applyFont="1" applyFill="1" applyBorder="1" applyAlignment="1">
      <alignment vertical="center"/>
      <protection/>
    </xf>
    <xf numFmtId="1" fontId="30" fillId="0" borderId="15" xfId="59" applyNumberFormat="1" applyFont="1" applyFill="1" applyBorder="1" applyAlignment="1">
      <alignment vertical="center"/>
      <protection/>
    </xf>
    <xf numFmtId="1" fontId="30" fillId="0" borderId="20" xfId="59" applyNumberFormat="1" applyFont="1" applyFill="1" applyBorder="1" applyAlignment="1">
      <alignment vertical="center"/>
      <protection/>
    </xf>
    <xf numFmtId="1" fontId="29" fillId="0" borderId="15" xfId="59" applyNumberFormat="1" applyFont="1" applyFill="1" applyBorder="1" applyAlignment="1">
      <alignment vertical="center"/>
      <protection/>
    </xf>
    <xf numFmtId="1" fontId="29" fillId="0" borderId="20" xfId="59" applyNumberFormat="1" applyFont="1" applyFill="1" applyBorder="1" applyAlignment="1">
      <alignment vertical="center"/>
      <protection/>
    </xf>
    <xf numFmtId="1" fontId="29" fillId="0" borderId="21" xfId="59" applyNumberFormat="1" applyFont="1" applyFill="1" applyBorder="1" applyAlignment="1">
      <alignment vertical="center"/>
      <protection/>
    </xf>
    <xf numFmtId="3" fontId="30" fillId="0" borderId="0" xfId="59" applyNumberFormat="1" applyFont="1" applyFill="1" applyAlignment="1">
      <alignment horizontal="right" vertical="center"/>
      <protection/>
    </xf>
    <xf numFmtId="176" fontId="20" fillId="0" borderId="0" xfId="59" applyNumberFormat="1" applyFont="1" applyFill="1" applyBorder="1" applyAlignment="1">
      <alignment horizontal="right" vertical="center"/>
      <protection/>
    </xf>
    <xf numFmtId="176" fontId="20" fillId="0" borderId="0" xfId="59" applyNumberFormat="1" applyFont="1" applyFill="1" applyAlignment="1">
      <alignment horizontal="right" vertical="center"/>
      <protection/>
    </xf>
    <xf numFmtId="176" fontId="29" fillId="0" borderId="13" xfId="57" applyNumberFormat="1" applyFont="1" applyFill="1" applyBorder="1" applyAlignment="1">
      <alignment vertical="center"/>
      <protection/>
    </xf>
    <xf numFmtId="176" fontId="25" fillId="0" borderId="13" xfId="57" applyNumberFormat="1" applyFont="1" applyFill="1" applyBorder="1" applyAlignment="1">
      <alignment vertical="center"/>
      <protection/>
    </xf>
    <xf numFmtId="176" fontId="29" fillId="24" borderId="17" xfId="57" applyNumberFormat="1" applyFont="1" applyFill="1" applyBorder="1" applyAlignment="1">
      <alignment vertical="center"/>
      <protection/>
    </xf>
    <xf numFmtId="176" fontId="29" fillId="24" borderId="18" xfId="57" applyNumberFormat="1" applyFont="1" applyFill="1" applyBorder="1" applyAlignment="1">
      <alignment vertical="center"/>
      <protection/>
    </xf>
    <xf numFmtId="176" fontId="29" fillId="24" borderId="22" xfId="57" applyNumberFormat="1" applyFont="1" applyFill="1" applyBorder="1" applyAlignment="1">
      <alignment vertical="center"/>
      <protection/>
    </xf>
    <xf numFmtId="176" fontId="29" fillId="7" borderId="18" xfId="57" applyNumberFormat="1" applyFont="1" applyFill="1" applyBorder="1" applyAlignment="1">
      <alignment vertical="center"/>
      <protection/>
    </xf>
    <xf numFmtId="176" fontId="29" fillId="7" borderId="18" xfId="59" applyNumberFormat="1" applyFont="1" applyFill="1" applyBorder="1" applyAlignment="1">
      <alignment vertical="center"/>
      <protection/>
    </xf>
    <xf numFmtId="176" fontId="29" fillId="7" borderId="22" xfId="57" applyNumberFormat="1" applyFont="1" applyFill="1" applyBorder="1" applyAlignment="1">
      <alignment vertical="center"/>
      <protection/>
    </xf>
    <xf numFmtId="176" fontId="29" fillId="7" borderId="17" xfId="57" applyNumberFormat="1" applyFont="1" applyFill="1" applyBorder="1" applyAlignment="1">
      <alignment vertical="center"/>
      <protection/>
    </xf>
    <xf numFmtId="4" fontId="29" fillId="7" borderId="18" xfId="57" applyNumberFormat="1" applyFont="1" applyFill="1" applyBorder="1" applyAlignment="1">
      <alignment vertical="center"/>
      <protection/>
    </xf>
    <xf numFmtId="176" fontId="29" fillId="0" borderId="0" xfId="59" applyNumberFormat="1" applyFont="1" applyFill="1" applyAlignment="1">
      <alignment horizontal="right" vertical="center"/>
      <protection/>
    </xf>
    <xf numFmtId="0" fontId="20" fillId="0" borderId="0" xfId="59" applyFont="1" applyFill="1" applyAlignment="1">
      <alignment vertical="center"/>
      <protection/>
    </xf>
    <xf numFmtId="4" fontId="29" fillId="0" borderId="13" xfId="57" applyNumberFormat="1" applyFont="1" applyFill="1" applyBorder="1" applyAlignment="1">
      <alignment vertical="center"/>
      <protection/>
    </xf>
    <xf numFmtId="4" fontId="25" fillId="0" borderId="23" xfId="57" applyNumberFormat="1" applyFont="1" applyFill="1" applyBorder="1" applyAlignment="1">
      <alignment vertical="center"/>
      <protection/>
    </xf>
    <xf numFmtId="4" fontId="26" fillId="0" borderId="21" xfId="57" applyNumberFormat="1" applyFont="1" applyFill="1" applyBorder="1" applyAlignment="1">
      <alignment vertical="center"/>
      <protection/>
    </xf>
    <xf numFmtId="4" fontId="26" fillId="17" borderId="17" xfId="57" applyNumberFormat="1" applyFont="1" applyFill="1" applyBorder="1" applyAlignment="1">
      <alignment vertical="center"/>
      <protection/>
    </xf>
    <xf numFmtId="4" fontId="26" fillId="17" borderId="18" xfId="57" applyNumberFormat="1" applyFont="1" applyFill="1" applyBorder="1" applyAlignment="1">
      <alignment vertical="center"/>
      <protection/>
    </xf>
    <xf numFmtId="4" fontId="26" fillId="17" borderId="22" xfId="57" applyNumberFormat="1" applyFont="1" applyFill="1" applyBorder="1" applyAlignment="1">
      <alignment vertical="center"/>
      <protection/>
    </xf>
    <xf numFmtId="4" fontId="26" fillId="10" borderId="18" xfId="57" applyNumberFormat="1" applyFont="1" applyFill="1" applyBorder="1" applyAlignment="1">
      <alignment vertical="center"/>
      <protection/>
    </xf>
    <xf numFmtId="4" fontId="26" fillId="10" borderId="22" xfId="57" applyNumberFormat="1" applyFont="1" applyFill="1" applyBorder="1" applyAlignment="1">
      <alignment vertical="center"/>
      <protection/>
    </xf>
    <xf numFmtId="4" fontId="26" fillId="10" borderId="17" xfId="57" applyNumberFormat="1" applyFont="1" applyFill="1" applyBorder="1" applyAlignment="1">
      <alignment vertical="center"/>
      <protection/>
    </xf>
    <xf numFmtId="4" fontId="29" fillId="10" borderId="22" xfId="57" applyNumberFormat="1" applyFont="1" applyFill="1" applyBorder="1" applyAlignment="1">
      <alignment vertical="center"/>
      <protection/>
    </xf>
    <xf numFmtId="4" fontId="29" fillId="10" borderId="17" xfId="57" applyNumberFormat="1" applyFont="1" applyFill="1" applyBorder="1" applyAlignment="1">
      <alignment vertical="center"/>
      <protection/>
    </xf>
    <xf numFmtId="4" fontId="29" fillId="10" borderId="18" xfId="57" applyNumberFormat="1" applyFont="1" applyFill="1" applyBorder="1" applyAlignment="1">
      <alignment vertical="center"/>
      <protection/>
    </xf>
    <xf numFmtId="0" fontId="20" fillId="0" borderId="0" xfId="59" applyFill="1" applyAlignment="1">
      <alignment vertical="center"/>
      <protection/>
    </xf>
    <xf numFmtId="1" fontId="30" fillId="0" borderId="24" xfId="59" applyNumberFormat="1" applyFont="1" applyFill="1" applyBorder="1" applyAlignment="1">
      <alignment vertical="center"/>
      <protection/>
    </xf>
    <xf numFmtId="173" fontId="25" fillId="0" borderId="25" xfId="59" applyNumberFormat="1" applyFont="1" applyFill="1" applyBorder="1" applyAlignment="1">
      <alignment vertical="center"/>
      <protection/>
    </xf>
    <xf numFmtId="173" fontId="30" fillId="0" borderId="26" xfId="59" applyNumberFormat="1" applyFont="1" applyFill="1" applyBorder="1" applyAlignment="1">
      <alignment vertical="center"/>
      <protection/>
    </xf>
    <xf numFmtId="1" fontId="30" fillId="0" borderId="26" xfId="59" applyNumberFormat="1" applyFont="1" applyFill="1" applyBorder="1" applyAlignment="1">
      <alignment vertical="center"/>
      <protection/>
    </xf>
    <xf numFmtId="1" fontId="30" fillId="0" borderId="27" xfId="59" applyNumberFormat="1" applyFont="1" applyFill="1" applyBorder="1" applyAlignment="1">
      <alignment vertical="center"/>
      <protection/>
    </xf>
    <xf numFmtId="1" fontId="30" fillId="0" borderId="25" xfId="59" applyNumberFormat="1" applyFont="1" applyFill="1" applyBorder="1" applyAlignment="1">
      <alignment vertical="center"/>
      <protection/>
    </xf>
    <xf numFmtId="1" fontId="30" fillId="0" borderId="26" xfId="57" applyNumberFormat="1" applyFont="1" applyFill="1" applyBorder="1" applyAlignment="1">
      <alignment vertical="center"/>
      <protection/>
    </xf>
    <xf numFmtId="1" fontId="30" fillId="0" borderId="28" xfId="59" applyNumberFormat="1" applyFont="1" applyFill="1" applyBorder="1" applyAlignment="1">
      <alignment vertical="center"/>
      <protection/>
    </xf>
    <xf numFmtId="1" fontId="29" fillId="0" borderId="14" xfId="59" applyNumberFormat="1" applyFont="1" applyFill="1" applyBorder="1" applyAlignment="1">
      <alignment vertical="center"/>
      <protection/>
    </xf>
    <xf numFmtId="1" fontId="29" fillId="0" borderId="29" xfId="59" applyNumberFormat="1" applyFont="1" applyFill="1" applyBorder="1" applyAlignment="1">
      <alignment horizontal="left"/>
      <protection/>
    </xf>
    <xf numFmtId="1" fontId="35" fillId="0" borderId="30" xfId="59" applyNumberFormat="1" applyFont="1" applyFill="1" applyBorder="1" applyAlignment="1">
      <alignment vertical="center"/>
      <protection/>
    </xf>
    <xf numFmtId="3" fontId="29" fillId="0" borderId="28" xfId="59" applyNumberFormat="1" applyFont="1" applyFill="1" applyBorder="1" applyAlignment="1">
      <alignment horizontal="center" vertical="center"/>
      <protection/>
    </xf>
    <xf numFmtId="1" fontId="30" fillId="0" borderId="0" xfId="59" applyNumberFormat="1" applyFont="1" applyFill="1" applyAlignment="1">
      <alignment vertical="center"/>
      <protection/>
    </xf>
    <xf numFmtId="173" fontId="30" fillId="0" borderId="21" xfId="59" applyNumberFormat="1" applyFont="1" applyFill="1" applyBorder="1" applyAlignment="1">
      <alignment vertical="center"/>
      <protection/>
    </xf>
    <xf numFmtId="175" fontId="30" fillId="0" borderId="21" xfId="59" applyNumberFormat="1" applyFont="1" applyFill="1" applyBorder="1" applyAlignment="1">
      <alignment vertical="center"/>
      <protection/>
    </xf>
    <xf numFmtId="176" fontId="29" fillId="0" borderId="28" xfId="57" applyNumberFormat="1" applyFont="1" applyFill="1" applyBorder="1" applyAlignment="1">
      <alignment vertical="center"/>
      <protection/>
    </xf>
    <xf numFmtId="176" fontId="29" fillId="0" borderId="14" xfId="57" applyNumberFormat="1" applyFont="1" applyFill="1" applyBorder="1" applyAlignment="1">
      <alignment vertical="center"/>
      <protection/>
    </xf>
    <xf numFmtId="176" fontId="29" fillId="0" borderId="23" xfId="57" applyNumberFormat="1" applyFont="1" applyFill="1" applyBorder="1" applyAlignment="1">
      <alignment vertical="center"/>
      <protection/>
    </xf>
    <xf numFmtId="176" fontId="29" fillId="24" borderId="31" xfId="57" applyNumberFormat="1" applyFont="1" applyFill="1" applyBorder="1" applyAlignment="1">
      <alignment vertical="center"/>
      <protection/>
    </xf>
    <xf numFmtId="176" fontId="29" fillId="0" borderId="32" xfId="57" applyNumberFormat="1" applyFont="1" applyFill="1" applyBorder="1" applyAlignment="1">
      <alignment vertical="center"/>
      <protection/>
    </xf>
    <xf numFmtId="176" fontId="29" fillId="24" borderId="12" xfId="57" applyNumberFormat="1" applyFont="1" applyFill="1" applyBorder="1" applyAlignment="1">
      <alignment vertical="center"/>
      <protection/>
    </xf>
    <xf numFmtId="176" fontId="29" fillId="24" borderId="19" xfId="57" applyNumberFormat="1" applyFont="1" applyFill="1" applyBorder="1" applyAlignment="1">
      <alignment vertical="center"/>
      <protection/>
    </xf>
    <xf numFmtId="4" fontId="26" fillId="0" borderId="28" xfId="57" applyNumberFormat="1" applyFont="1" applyFill="1" applyBorder="1" applyAlignment="1">
      <alignment vertical="center"/>
      <protection/>
    </xf>
    <xf numFmtId="4" fontId="26" fillId="0" borderId="14" xfId="57" applyNumberFormat="1" applyFont="1" applyFill="1" applyBorder="1" applyAlignment="1">
      <alignment vertical="center"/>
      <protection/>
    </xf>
    <xf numFmtId="4" fontId="26" fillId="17" borderId="12" xfId="57" applyNumberFormat="1" applyFont="1" applyFill="1" applyBorder="1" applyAlignment="1">
      <alignment vertical="center"/>
      <protection/>
    </xf>
    <xf numFmtId="4" fontId="26" fillId="0" borderId="20" xfId="57" applyNumberFormat="1" applyFont="1" applyFill="1" applyBorder="1" applyAlignment="1">
      <alignment vertical="center"/>
      <protection/>
    </xf>
    <xf numFmtId="4" fontId="26" fillId="0" borderId="23" xfId="57" applyNumberFormat="1" applyFont="1" applyFill="1" applyBorder="1" applyAlignment="1">
      <alignment vertical="center"/>
      <protection/>
    </xf>
    <xf numFmtId="4" fontId="26" fillId="0" borderId="32" xfId="57" applyNumberFormat="1" applyFont="1" applyFill="1" applyBorder="1" applyAlignment="1">
      <alignment vertical="center"/>
      <protection/>
    </xf>
    <xf numFmtId="1" fontId="25" fillId="0" borderId="25" xfId="59" applyNumberFormat="1" applyFont="1" applyFill="1" applyBorder="1" applyAlignment="1">
      <alignment vertical="center"/>
      <protection/>
    </xf>
    <xf numFmtId="1" fontId="30" fillId="0" borderId="27" xfId="57" applyNumberFormat="1" applyFont="1" applyFill="1" applyBorder="1" applyAlignment="1">
      <alignment vertical="center"/>
      <protection/>
    </xf>
    <xf numFmtId="1" fontId="30" fillId="0" borderId="25" xfId="57" applyNumberFormat="1" applyFont="1" applyFill="1" applyBorder="1" applyAlignment="1">
      <alignment vertical="center"/>
      <protection/>
    </xf>
    <xf numFmtId="1" fontId="30" fillId="0" borderId="30" xfId="57" applyNumberFormat="1" applyFont="1" applyFill="1" applyBorder="1" applyAlignment="1">
      <alignment vertical="center"/>
      <protection/>
    </xf>
    <xf numFmtId="1" fontId="29" fillId="0" borderId="27" xfId="57" applyNumberFormat="1" applyFont="1" applyFill="1" applyBorder="1" applyAlignment="1">
      <alignment vertical="center"/>
      <protection/>
    </xf>
    <xf numFmtId="175" fontId="30" fillId="0" borderId="15" xfId="59" applyNumberFormat="1" applyFont="1" applyFill="1" applyBorder="1" applyAlignment="1">
      <alignment vertical="center"/>
      <protection/>
    </xf>
    <xf numFmtId="176" fontId="29" fillId="0" borderId="33" xfId="57" applyNumberFormat="1" applyFont="1" applyFill="1" applyBorder="1" applyAlignment="1">
      <alignment vertical="center"/>
      <protection/>
    </xf>
    <xf numFmtId="4" fontId="25" fillId="0" borderId="13" xfId="57" applyNumberFormat="1" applyFont="1" applyFill="1" applyBorder="1" applyAlignment="1">
      <alignment vertical="center"/>
      <protection/>
    </xf>
    <xf numFmtId="4" fontId="26" fillId="0" borderId="15" xfId="57" applyNumberFormat="1" applyFont="1" applyFill="1" applyBorder="1" applyAlignment="1">
      <alignment vertical="center"/>
      <protection/>
    </xf>
    <xf numFmtId="4" fontId="26" fillId="0" borderId="34" xfId="57" applyNumberFormat="1" applyFont="1" applyFill="1" applyBorder="1" applyAlignment="1">
      <alignment vertical="center"/>
      <protection/>
    </xf>
    <xf numFmtId="4" fontId="26" fillId="17" borderId="31" xfId="57" applyNumberFormat="1" applyFont="1" applyFill="1" applyBorder="1" applyAlignment="1">
      <alignment vertical="center"/>
      <protection/>
    </xf>
    <xf numFmtId="1" fontId="29" fillId="0" borderId="35" xfId="57" applyNumberFormat="1" applyFont="1" applyFill="1" applyBorder="1" applyAlignment="1">
      <alignment vertical="center"/>
      <protection/>
    </xf>
    <xf numFmtId="173" fontId="30" fillId="0" borderId="30" xfId="59" applyNumberFormat="1" applyFont="1" applyFill="1" applyBorder="1" applyAlignment="1">
      <alignment vertical="center"/>
      <protection/>
    </xf>
    <xf numFmtId="1" fontId="30" fillId="0" borderId="30" xfId="59" applyNumberFormat="1" applyFont="1" applyFill="1" applyBorder="1" applyAlignment="1">
      <alignment vertical="center"/>
      <protection/>
    </xf>
    <xf numFmtId="1" fontId="30" fillId="0" borderId="36" xfId="59" applyNumberFormat="1" applyFont="1" applyFill="1" applyBorder="1" applyAlignment="1">
      <alignment vertical="center"/>
      <protection/>
    </xf>
    <xf numFmtId="1" fontId="30" fillId="0" borderId="29" xfId="59" applyNumberFormat="1" applyFont="1" applyFill="1" applyBorder="1" applyAlignment="1">
      <alignment vertical="center"/>
      <protection/>
    </xf>
    <xf numFmtId="1" fontId="30" fillId="0" borderId="23" xfId="59" applyNumberFormat="1" applyFont="1" applyFill="1" applyBorder="1" applyAlignment="1">
      <alignment vertical="center"/>
      <protection/>
    </xf>
    <xf numFmtId="1" fontId="29" fillId="0" borderId="36" xfId="57" applyNumberFormat="1" applyFont="1" applyFill="1" applyBorder="1" applyAlignment="1">
      <alignment vertical="center"/>
      <protection/>
    </xf>
    <xf numFmtId="1" fontId="20" fillId="0" borderId="0" xfId="59" applyNumberFormat="1" applyFont="1" applyFill="1" applyBorder="1" applyAlignment="1">
      <alignment horizontal="right" vertical="center"/>
      <protection/>
    </xf>
    <xf numFmtId="1" fontId="20" fillId="0" borderId="0" xfId="59" applyNumberFormat="1" applyFont="1" applyFill="1" applyAlignment="1">
      <alignment horizontal="right" vertical="center"/>
      <protection/>
    </xf>
    <xf numFmtId="1" fontId="30" fillId="0" borderId="16" xfId="59" applyNumberFormat="1" applyFont="1" applyFill="1" applyBorder="1" applyAlignment="1">
      <alignment/>
      <protection/>
    </xf>
    <xf numFmtId="1" fontId="25" fillId="0" borderId="20" xfId="59" applyNumberFormat="1" applyFont="1" applyFill="1" applyBorder="1" applyAlignment="1">
      <alignment/>
      <protection/>
    </xf>
    <xf numFmtId="173" fontId="30" fillId="0" borderId="21" xfId="59" applyNumberFormat="1" applyFont="1" applyFill="1" applyBorder="1" applyAlignment="1">
      <alignment/>
      <protection/>
    </xf>
    <xf numFmtId="1" fontId="30" fillId="0" borderId="21" xfId="59" applyNumberFormat="1" applyFont="1" applyFill="1" applyBorder="1" applyAlignment="1">
      <alignment/>
      <protection/>
    </xf>
    <xf numFmtId="1" fontId="30" fillId="0" borderId="15" xfId="59" applyNumberFormat="1" applyFont="1" applyFill="1" applyBorder="1" applyAlignment="1">
      <alignment/>
      <protection/>
    </xf>
    <xf numFmtId="1" fontId="30" fillId="0" borderId="20" xfId="59" applyNumberFormat="1" applyFont="1" applyFill="1" applyBorder="1" applyAlignment="1">
      <alignment/>
      <protection/>
    </xf>
    <xf numFmtId="1" fontId="30" fillId="0" borderId="0" xfId="59" applyNumberFormat="1" applyFont="1" applyFill="1" applyAlignment="1">
      <alignment horizontal="right" vertical="center"/>
      <protection/>
    </xf>
    <xf numFmtId="176" fontId="29" fillId="24" borderId="37" xfId="57" applyNumberFormat="1" applyFont="1" applyFill="1" applyBorder="1" applyAlignment="1">
      <alignment vertical="center"/>
      <protection/>
    </xf>
    <xf numFmtId="4" fontId="26" fillId="0" borderId="38" xfId="57" applyNumberFormat="1" applyFont="1" applyFill="1" applyBorder="1" applyAlignment="1">
      <alignment vertical="center"/>
      <protection/>
    </xf>
    <xf numFmtId="2" fontId="30" fillId="0" borderId="30" xfId="57" applyNumberFormat="1" applyFont="1" applyFill="1" applyBorder="1" applyAlignment="1">
      <alignment vertical="center"/>
      <protection/>
    </xf>
    <xf numFmtId="173" fontId="30" fillId="0" borderId="30" xfId="57" applyNumberFormat="1" applyFont="1" applyFill="1" applyBorder="1" applyAlignment="1">
      <alignment vertical="center"/>
      <protection/>
    </xf>
    <xf numFmtId="1" fontId="30" fillId="0" borderId="36" xfId="57" applyNumberFormat="1" applyFont="1" applyFill="1" applyBorder="1" applyAlignment="1">
      <alignment vertical="center"/>
      <protection/>
    </xf>
    <xf numFmtId="1" fontId="30" fillId="0" borderId="29" xfId="57" applyNumberFormat="1" applyFont="1" applyFill="1" applyBorder="1" applyAlignment="1">
      <alignment vertical="center"/>
      <protection/>
    </xf>
    <xf numFmtId="1" fontId="30" fillId="0" borderId="16" xfId="59" applyNumberFormat="1" applyFont="1" applyFill="1" applyBorder="1" applyAlignment="1">
      <alignment vertical="center"/>
      <protection/>
    </xf>
    <xf numFmtId="1" fontId="25" fillId="0" borderId="20" xfId="59" applyNumberFormat="1" applyFont="1" applyFill="1" applyBorder="1" applyAlignment="1">
      <alignment vertical="center"/>
      <protection/>
    </xf>
    <xf numFmtId="176" fontId="25" fillId="0" borderId="23" xfId="57" applyNumberFormat="1" applyFont="1" applyFill="1" applyBorder="1" applyAlignment="1">
      <alignment vertical="center"/>
      <protection/>
    </xf>
    <xf numFmtId="175" fontId="26" fillId="0" borderId="28" xfId="57" applyNumberFormat="1" applyFont="1" applyFill="1" applyBorder="1" applyAlignment="1">
      <alignment vertical="center"/>
      <protection/>
    </xf>
    <xf numFmtId="4" fontId="26" fillId="0" borderId="39" xfId="57" applyNumberFormat="1" applyFont="1" applyFill="1" applyBorder="1" applyAlignment="1">
      <alignment vertical="center"/>
      <protection/>
    </xf>
    <xf numFmtId="2" fontId="30" fillId="0" borderId="26" xfId="59" applyNumberFormat="1" applyFont="1" applyFill="1" applyBorder="1" applyAlignment="1">
      <alignment vertical="center"/>
      <protection/>
    </xf>
    <xf numFmtId="173" fontId="30" fillId="0" borderId="27" xfId="59" applyNumberFormat="1" applyFont="1" applyFill="1" applyBorder="1" applyAlignment="1">
      <alignment vertical="center"/>
      <protection/>
    </xf>
    <xf numFmtId="2" fontId="30" fillId="0" borderId="25" xfId="59" applyNumberFormat="1" applyFont="1" applyFill="1" applyBorder="1" applyAlignment="1">
      <alignment vertical="center"/>
      <protection/>
    </xf>
    <xf numFmtId="2" fontId="29" fillId="0" borderId="27" xfId="59" applyNumberFormat="1" applyFont="1" applyFill="1" applyBorder="1" applyAlignment="1">
      <alignment vertical="center"/>
      <protection/>
    </xf>
    <xf numFmtId="176" fontId="29" fillId="7" borderId="22" xfId="59" applyNumberFormat="1" applyFont="1" applyFill="1" applyBorder="1" applyAlignment="1">
      <alignment vertical="center"/>
      <protection/>
    </xf>
    <xf numFmtId="173" fontId="30" fillId="0" borderId="15" xfId="59" applyNumberFormat="1" applyFont="1" applyFill="1" applyBorder="1" applyAlignment="1">
      <alignment vertical="center"/>
      <protection/>
    </xf>
    <xf numFmtId="173" fontId="30" fillId="0" borderId="20" xfId="59" applyNumberFormat="1" applyFont="1" applyFill="1" applyBorder="1" applyAlignment="1">
      <alignment vertical="center"/>
      <protection/>
    </xf>
    <xf numFmtId="173" fontId="30" fillId="0" borderId="15" xfId="59" applyNumberFormat="1" applyFont="1" applyFill="1" applyBorder="1" applyAlignment="1">
      <alignment/>
      <protection/>
    </xf>
    <xf numFmtId="1" fontId="29" fillId="0" borderId="0" xfId="59" applyNumberFormat="1" applyFont="1" applyFill="1" applyAlignment="1">
      <alignment horizontal="right" vertical="center"/>
      <protection/>
    </xf>
    <xf numFmtId="176" fontId="29" fillId="7" borderId="17" xfId="59" applyNumberFormat="1" applyFont="1" applyFill="1" applyBorder="1" applyAlignment="1">
      <alignment vertical="center"/>
      <protection/>
    </xf>
    <xf numFmtId="1" fontId="29" fillId="0" borderId="24" xfId="57" applyNumberFormat="1" applyFont="1" applyFill="1" applyBorder="1" applyAlignment="1">
      <alignment vertical="center"/>
      <protection/>
    </xf>
    <xf numFmtId="173" fontId="30" fillId="0" borderId="26" xfId="57" applyNumberFormat="1" applyFont="1" applyFill="1" applyBorder="1" applyAlignment="1">
      <alignment vertical="center"/>
      <protection/>
    </xf>
    <xf numFmtId="1" fontId="30" fillId="0" borderId="25" xfId="59" applyNumberFormat="1" applyFont="1" applyFill="1" applyBorder="1" applyAlignment="1">
      <alignment horizontal="left"/>
      <protection/>
    </xf>
    <xf numFmtId="1" fontId="34" fillId="0" borderId="26" xfId="59" applyNumberFormat="1" applyFont="1" applyFill="1" applyBorder="1" applyAlignment="1">
      <alignment vertical="center"/>
      <protection/>
    </xf>
    <xf numFmtId="3" fontId="30" fillId="0" borderId="26" xfId="59" applyNumberFormat="1" applyFont="1" applyFill="1" applyBorder="1" applyAlignment="1">
      <alignment horizontal="center" vertical="center"/>
      <protection/>
    </xf>
    <xf numFmtId="3" fontId="30" fillId="0" borderId="0" xfId="59" applyNumberFormat="1" applyFont="1" applyFill="1" applyBorder="1" applyAlignment="1">
      <alignment horizontal="left" vertical="center" wrapText="1"/>
      <protection/>
    </xf>
    <xf numFmtId="1" fontId="29" fillId="0" borderId="0" xfId="59" applyNumberFormat="1" applyFont="1" applyFill="1" applyBorder="1" applyAlignment="1">
      <alignment vertical="center"/>
      <protection/>
    </xf>
    <xf numFmtId="1" fontId="30" fillId="0" borderId="0" xfId="59" applyNumberFormat="1" applyFont="1" applyFill="1" applyBorder="1" applyAlignment="1">
      <alignment vertical="center"/>
      <protection/>
    </xf>
    <xf numFmtId="173" fontId="30" fillId="0" borderId="0" xfId="59" applyNumberFormat="1" applyFont="1" applyFill="1" applyBorder="1" applyAlignment="1">
      <alignment vertical="center"/>
      <protection/>
    </xf>
    <xf numFmtId="1" fontId="30" fillId="0" borderId="0" xfId="59" applyNumberFormat="1" applyFont="1" applyFill="1" applyBorder="1" applyAlignment="1">
      <alignment/>
      <protection/>
    </xf>
    <xf numFmtId="3" fontId="30" fillId="0" borderId="40" xfId="59" applyNumberFormat="1" applyFont="1" applyFill="1" applyBorder="1" applyAlignment="1">
      <alignment horizontal="right" vertical="center"/>
      <protection/>
    </xf>
    <xf numFmtId="176" fontId="35" fillId="0" borderId="0" xfId="59" applyNumberFormat="1" applyFont="1" applyFill="1" applyBorder="1" applyAlignment="1">
      <alignment horizontal="right" vertical="center"/>
      <protection/>
    </xf>
    <xf numFmtId="176" fontId="35" fillId="0" borderId="0" xfId="59" applyNumberFormat="1" applyFont="1" applyFill="1" applyAlignment="1">
      <alignment horizontal="right" vertical="center"/>
      <protection/>
    </xf>
    <xf numFmtId="0" fontId="29" fillId="0" borderId="40" xfId="0" applyFont="1" applyBorder="1" applyAlignment="1">
      <alignment horizontal="left" vertical="center" wrapText="1"/>
    </xf>
    <xf numFmtId="176" fontId="29" fillId="0" borderId="12" xfId="57" applyNumberFormat="1" applyFont="1" applyFill="1" applyBorder="1" applyAlignment="1">
      <alignment horizontal="center" vertical="center"/>
      <protection/>
    </xf>
    <xf numFmtId="176" fontId="29" fillId="0" borderId="17" xfId="57" applyNumberFormat="1" applyFont="1" applyFill="1" applyBorder="1" applyAlignment="1">
      <alignment horizontal="center" vertical="center"/>
      <protection/>
    </xf>
    <xf numFmtId="176" fontId="29" fillId="0" borderId="18" xfId="57" applyNumberFormat="1" applyFont="1" applyFill="1" applyBorder="1" applyAlignment="1">
      <alignment horizontal="center" vertical="center"/>
      <protection/>
    </xf>
    <xf numFmtId="176" fontId="29" fillId="0" borderId="22" xfId="57" applyNumberFormat="1" applyFont="1" applyFill="1" applyBorder="1" applyAlignment="1">
      <alignment horizontal="center" vertical="center"/>
      <protection/>
    </xf>
    <xf numFmtId="3" fontId="29" fillId="0" borderId="18" xfId="57" applyNumberFormat="1" applyFont="1" applyFill="1" applyBorder="1" applyAlignment="1">
      <alignment horizontal="center" vertical="center"/>
      <protection/>
    </xf>
    <xf numFmtId="3" fontId="29" fillId="0" borderId="40" xfId="57" applyNumberFormat="1" applyFont="1" applyFill="1" applyBorder="1" applyAlignment="1">
      <alignment horizontal="center" vertical="center"/>
      <protection/>
    </xf>
    <xf numFmtId="182" fontId="29" fillId="0" borderId="12" xfId="59" applyNumberFormat="1" applyFont="1" applyFill="1" applyBorder="1" applyAlignment="1">
      <alignment horizontal="left"/>
      <protection/>
    </xf>
    <xf numFmtId="176" fontId="35" fillId="0" borderId="40" xfId="59" applyNumberFormat="1" applyFont="1" applyFill="1" applyBorder="1" applyAlignment="1">
      <alignment horizontal="right" vertical="center"/>
      <protection/>
    </xf>
    <xf numFmtId="176" fontId="29" fillId="0" borderId="40" xfId="59" applyNumberFormat="1" applyFont="1" applyFill="1" applyBorder="1" applyAlignment="1">
      <alignment horizontal="right" vertical="center"/>
      <protection/>
    </xf>
    <xf numFmtId="176" fontId="29" fillId="0" borderId="41" xfId="59" applyNumberFormat="1" applyFont="1" applyFill="1" applyBorder="1" applyAlignment="1">
      <alignment horizontal="right" vertical="center"/>
      <protection/>
    </xf>
    <xf numFmtId="0" fontId="35" fillId="0" borderId="0" xfId="59" applyFont="1" applyFill="1" applyBorder="1" applyAlignment="1">
      <alignment vertical="center"/>
      <protection/>
    </xf>
    <xf numFmtId="0" fontId="35" fillId="0" borderId="0" xfId="59" applyFont="1" applyFill="1" applyAlignment="1">
      <alignment vertical="center"/>
      <protection/>
    </xf>
    <xf numFmtId="4" fontId="29" fillId="0" borderId="17" xfId="57" applyNumberFormat="1" applyFont="1" applyFill="1" applyBorder="1" applyAlignment="1">
      <alignment vertical="center"/>
      <protection/>
    </xf>
    <xf numFmtId="4" fontId="29" fillId="0" borderId="18" xfId="57" applyNumberFormat="1" applyFont="1" applyFill="1" applyBorder="1" applyAlignment="1">
      <alignment vertical="center"/>
      <protection/>
    </xf>
    <xf numFmtId="4" fontId="29" fillId="0" borderId="22" xfId="57" applyNumberFormat="1" applyFont="1" applyFill="1" applyBorder="1" applyAlignment="1">
      <alignment vertical="center"/>
      <protection/>
    </xf>
    <xf numFmtId="176" fontId="29" fillId="0" borderId="18" xfId="57" applyNumberFormat="1" applyFont="1" applyFill="1" applyBorder="1" applyAlignment="1">
      <alignment vertical="center"/>
      <protection/>
    </xf>
    <xf numFmtId="176" fontId="29" fillId="0" borderId="22" xfId="57" applyNumberFormat="1" applyFont="1" applyFill="1" applyBorder="1" applyAlignment="1">
      <alignment vertical="center"/>
      <protection/>
    </xf>
    <xf numFmtId="176" fontId="29" fillId="0" borderId="17" xfId="57" applyNumberFormat="1" applyFont="1" applyFill="1" applyBorder="1" applyAlignment="1">
      <alignment vertical="center"/>
      <protection/>
    </xf>
    <xf numFmtId="3" fontId="29" fillId="0" borderId="18" xfId="57" applyNumberFormat="1" applyFont="1" applyFill="1" applyBorder="1" applyAlignment="1">
      <alignment vertical="center"/>
      <protection/>
    </xf>
    <xf numFmtId="0" fontId="35" fillId="0" borderId="0" xfId="59" applyFont="1" applyFill="1" applyAlignment="1">
      <alignment vertical="center"/>
      <protection/>
    </xf>
    <xf numFmtId="173" fontId="29" fillId="0" borderId="40" xfId="58" applyNumberFormat="1" applyFont="1" applyBorder="1" applyAlignment="1">
      <alignment horizontal="left" vertical="center" wrapText="1"/>
      <protection/>
    </xf>
    <xf numFmtId="4" fontId="29" fillId="0" borderId="40" xfId="57" applyNumberFormat="1" applyFont="1" applyFill="1" applyBorder="1" applyAlignment="1">
      <alignment vertical="center"/>
      <protection/>
    </xf>
    <xf numFmtId="176" fontId="29" fillId="0" borderId="40" xfId="57" applyNumberFormat="1" applyFont="1" applyFill="1" applyBorder="1" applyAlignment="1">
      <alignment vertical="center"/>
      <protection/>
    </xf>
    <xf numFmtId="3" fontId="29" fillId="0" borderId="40" xfId="57" applyNumberFormat="1" applyFont="1" applyFill="1" applyBorder="1" applyAlignment="1">
      <alignment vertical="center"/>
      <protection/>
    </xf>
    <xf numFmtId="1" fontId="35" fillId="0" borderId="0" xfId="59" applyNumberFormat="1" applyFont="1" applyFill="1" applyBorder="1" applyAlignment="1">
      <alignment vertical="center"/>
      <protection/>
    </xf>
    <xf numFmtId="1" fontId="35" fillId="0" borderId="0" xfId="59" applyNumberFormat="1" applyFont="1" applyFill="1" applyAlignment="1">
      <alignment vertical="center"/>
      <protection/>
    </xf>
    <xf numFmtId="173" fontId="29" fillId="0" borderId="40" xfId="59" applyNumberFormat="1" applyFont="1" applyFill="1" applyBorder="1" applyAlignment="1">
      <alignment horizontal="center" vertical="center"/>
      <protection/>
    </xf>
    <xf numFmtId="173" fontId="29" fillId="0" borderId="17" xfId="59" applyNumberFormat="1" applyFont="1" applyFill="1" applyBorder="1" applyAlignment="1">
      <alignment horizontal="center" vertical="center"/>
      <protection/>
    </xf>
    <xf numFmtId="173" fontId="29" fillId="0" borderId="37" xfId="59" applyNumberFormat="1" applyFont="1" applyFill="1" applyBorder="1" applyAlignment="1">
      <alignment horizontal="center" vertical="center"/>
      <protection/>
    </xf>
    <xf numFmtId="1" fontId="29" fillId="0" borderId="40" xfId="59" applyNumberFormat="1" applyFont="1" applyFill="1" applyBorder="1" applyAlignment="1">
      <alignment vertical="center"/>
      <protection/>
    </xf>
    <xf numFmtId="1" fontId="29" fillId="0" borderId="41" xfId="59" applyNumberFormat="1" applyFont="1" applyFill="1" applyBorder="1" applyAlignment="1">
      <alignment vertical="center"/>
      <protection/>
    </xf>
    <xf numFmtId="1" fontId="29" fillId="0" borderId="0" xfId="59" applyNumberFormat="1" applyFont="1" applyFill="1" applyAlignment="1">
      <alignment vertical="center"/>
      <protection/>
    </xf>
    <xf numFmtId="3" fontId="35" fillId="0" borderId="0" xfId="59" applyNumberFormat="1" applyFont="1" applyFill="1" applyBorder="1" applyAlignment="1">
      <alignment horizontal="right" vertical="center"/>
      <protection/>
    </xf>
    <xf numFmtId="3" fontId="35" fillId="0" borderId="0" xfId="59" applyNumberFormat="1" applyFont="1" applyFill="1" applyAlignment="1">
      <alignment horizontal="right" vertical="center"/>
      <protection/>
    </xf>
    <xf numFmtId="173" fontId="29" fillId="0" borderId="18" xfId="59" applyNumberFormat="1" applyFont="1" applyFill="1" applyBorder="1" applyAlignment="1">
      <alignment vertical="center"/>
      <protection/>
    </xf>
    <xf numFmtId="173" fontId="29" fillId="0" borderId="22" xfId="59" applyNumberFormat="1" applyFont="1" applyFill="1" applyBorder="1" applyAlignment="1">
      <alignment vertical="center"/>
      <protection/>
    </xf>
    <xf numFmtId="173" fontId="29" fillId="0" borderId="17" xfId="59" applyNumberFormat="1" applyFont="1" applyFill="1" applyBorder="1" applyAlignment="1">
      <alignment vertical="center"/>
      <protection/>
    </xf>
    <xf numFmtId="3" fontId="35" fillId="0" borderId="40" xfId="59" applyNumberFormat="1" applyFont="1" applyFill="1" applyBorder="1" applyAlignment="1">
      <alignment horizontal="right" vertical="center"/>
      <protection/>
    </xf>
    <xf numFmtId="3" fontId="29" fillId="0" borderId="40" xfId="59" applyNumberFormat="1" applyFont="1" applyFill="1" applyBorder="1" applyAlignment="1">
      <alignment horizontal="right" vertical="center"/>
      <protection/>
    </xf>
    <xf numFmtId="3" fontId="29" fillId="0" borderId="41" xfId="59" applyNumberFormat="1" applyFont="1" applyFill="1" applyBorder="1" applyAlignment="1">
      <alignment horizontal="right" vertical="center"/>
      <protection/>
    </xf>
    <xf numFmtId="3" fontId="29" fillId="0" borderId="0" xfId="59" applyNumberFormat="1" applyFont="1" applyFill="1" applyAlignment="1">
      <alignment horizontal="right" vertical="center"/>
      <protection/>
    </xf>
    <xf numFmtId="0" fontId="20" fillId="0" borderId="0" xfId="0" applyFont="1" applyAlignment="1">
      <alignment/>
    </xf>
    <xf numFmtId="0" fontId="29" fillId="0" borderId="0" xfId="0" applyFont="1" applyAlignment="1">
      <alignment/>
    </xf>
    <xf numFmtId="173" fontId="29" fillId="0" borderId="17" xfId="0" applyNumberFormat="1" applyFont="1" applyBorder="1" applyAlignment="1">
      <alignment/>
    </xf>
    <xf numFmtId="173" fontId="29" fillId="0" borderId="18" xfId="0" applyNumberFormat="1" applyFont="1" applyBorder="1" applyAlignment="1">
      <alignment/>
    </xf>
    <xf numFmtId="0" fontId="20" fillId="0" borderId="0" xfId="59" applyFont="1">
      <alignment/>
      <protection/>
    </xf>
    <xf numFmtId="4" fontId="26" fillId="0" borderId="0" xfId="59" applyNumberFormat="1" applyFont="1" applyAlignment="1">
      <alignment wrapText="1"/>
      <protection/>
    </xf>
    <xf numFmtId="0" fontId="30" fillId="0" borderId="31" xfId="59" applyFont="1" applyBorder="1" applyAlignment="1">
      <alignment horizontal="center"/>
      <protection/>
    </xf>
    <xf numFmtId="0" fontId="20" fillId="0" borderId="0" xfId="59">
      <alignment/>
      <protection/>
    </xf>
    <xf numFmtId="15" fontId="26" fillId="0" borderId="0" xfId="59" applyNumberFormat="1" applyFont="1" applyAlignment="1">
      <alignment wrapText="1"/>
      <protection/>
    </xf>
    <xf numFmtId="195" fontId="26" fillId="0" borderId="16" xfId="59" applyNumberFormat="1" applyFont="1" applyBorder="1" applyAlignment="1">
      <alignment horizontal="center" textRotation="90"/>
      <protection/>
    </xf>
    <xf numFmtId="195" fontId="26" fillId="0" borderId="20" xfId="59" applyNumberFormat="1" applyFont="1" applyBorder="1" applyAlignment="1">
      <alignment horizontal="center" textRotation="90"/>
      <protection/>
    </xf>
    <xf numFmtId="195" fontId="26" fillId="0" borderId="21" xfId="59" applyNumberFormat="1" applyFont="1" applyBorder="1" applyAlignment="1">
      <alignment horizontal="center" textRotation="90"/>
      <protection/>
    </xf>
    <xf numFmtId="195" fontId="26" fillId="0" borderId="42" xfId="59" applyNumberFormat="1" applyFont="1" applyBorder="1" applyAlignment="1">
      <alignment horizontal="center" textRotation="90"/>
      <protection/>
    </xf>
    <xf numFmtId="195" fontId="26" fillId="0" borderId="39" xfId="59" applyNumberFormat="1" applyFont="1" applyBorder="1" applyAlignment="1">
      <alignment horizontal="center" textRotation="90"/>
      <protection/>
    </xf>
    <xf numFmtId="195" fontId="26" fillId="0" borderId="15" xfId="59" applyNumberFormat="1" applyFont="1" applyBorder="1" applyAlignment="1">
      <alignment horizontal="center" textRotation="90"/>
      <protection/>
    </xf>
    <xf numFmtId="173" fontId="20" fillId="0" borderId="0" xfId="59" applyNumberFormat="1" applyFont="1" applyBorder="1">
      <alignment/>
      <protection/>
    </xf>
    <xf numFmtId="173" fontId="26" fillId="0" borderId="0" xfId="59" applyNumberFormat="1" applyFont="1" applyBorder="1" applyAlignment="1">
      <alignment wrapText="1"/>
      <protection/>
    </xf>
    <xf numFmtId="1" fontId="26" fillId="0" borderId="20" xfId="59" applyNumberFormat="1" applyFont="1" applyBorder="1" applyAlignment="1">
      <alignment horizontal="center" wrapText="1"/>
      <protection/>
    </xf>
    <xf numFmtId="173" fontId="29" fillId="0" borderId="21" xfId="59" applyNumberFormat="1" applyFont="1" applyBorder="1" applyAlignment="1">
      <alignment horizontal="center"/>
      <protection/>
    </xf>
    <xf numFmtId="173" fontId="29" fillId="0" borderId="15" xfId="59" applyNumberFormat="1" applyFont="1" applyBorder="1" applyAlignment="1">
      <alignment horizontal="center"/>
      <protection/>
    </xf>
    <xf numFmtId="173" fontId="29" fillId="0" borderId="43" xfId="59" applyNumberFormat="1" applyFont="1" applyBorder="1" applyAlignment="1">
      <alignment horizontal="center"/>
      <protection/>
    </xf>
    <xf numFmtId="1" fontId="29" fillId="0" borderId="43" xfId="59" applyNumberFormat="1" applyFont="1" applyBorder="1" applyAlignment="1">
      <alignment horizontal="center"/>
      <protection/>
    </xf>
    <xf numFmtId="173" fontId="26" fillId="0" borderId="43" xfId="59" applyNumberFormat="1" applyFont="1" applyBorder="1" applyAlignment="1">
      <alignment horizontal="left"/>
      <protection/>
    </xf>
    <xf numFmtId="173" fontId="20" fillId="0" borderId="43" xfId="59" applyNumberFormat="1" applyFont="1" applyBorder="1">
      <alignment/>
      <protection/>
    </xf>
    <xf numFmtId="173" fontId="26" fillId="0" borderId="44" xfId="59" applyNumberFormat="1" applyFont="1" applyBorder="1">
      <alignment/>
      <protection/>
    </xf>
    <xf numFmtId="173" fontId="26" fillId="0" borderId="43" xfId="59" applyNumberFormat="1" applyFont="1" applyBorder="1">
      <alignment/>
      <protection/>
    </xf>
    <xf numFmtId="173" fontId="26" fillId="0" borderId="45" xfId="59" applyNumberFormat="1" applyFont="1" applyBorder="1">
      <alignment/>
      <protection/>
    </xf>
    <xf numFmtId="173" fontId="26" fillId="0" borderId="0" xfId="59" applyNumberFormat="1" applyFont="1" applyBorder="1">
      <alignment/>
      <protection/>
    </xf>
    <xf numFmtId="0" fontId="20" fillId="0" borderId="0" xfId="59" applyFont="1" applyBorder="1">
      <alignment/>
      <protection/>
    </xf>
    <xf numFmtId="4" fontId="26" fillId="0" borderId="0" xfId="59" applyNumberFormat="1" applyFont="1" applyBorder="1" applyAlignment="1">
      <alignment wrapText="1"/>
      <protection/>
    </xf>
    <xf numFmtId="1" fontId="26" fillId="0" borderId="25" xfId="59" applyNumberFormat="1" applyFont="1" applyBorder="1" applyAlignment="1">
      <alignment horizontal="center" wrapText="1"/>
      <protection/>
    </xf>
    <xf numFmtId="173" fontId="29" fillId="0" borderId="26" xfId="59" applyNumberFormat="1" applyFont="1" applyBorder="1" applyAlignment="1">
      <alignment horizontal="center"/>
      <protection/>
    </xf>
    <xf numFmtId="0" fontId="26" fillId="0" borderId="26" xfId="59" applyFont="1" applyBorder="1">
      <alignment/>
      <protection/>
    </xf>
    <xf numFmtId="173" fontId="26" fillId="0" borderId="26" xfId="59" applyNumberFormat="1" applyFont="1" applyBorder="1">
      <alignment/>
      <protection/>
    </xf>
    <xf numFmtId="173" fontId="26" fillId="0" borderId="27" xfId="59" applyNumberFormat="1" applyFont="1" applyBorder="1">
      <alignment/>
      <protection/>
    </xf>
    <xf numFmtId="173" fontId="26" fillId="0" borderId="46" xfId="59" applyNumberFormat="1" applyFont="1" applyBorder="1">
      <alignment/>
      <protection/>
    </xf>
    <xf numFmtId="1" fontId="26" fillId="0" borderId="47" xfId="59" applyNumberFormat="1" applyFont="1" applyBorder="1">
      <alignment/>
      <protection/>
    </xf>
    <xf numFmtId="173" fontId="26" fillId="0" borderId="47" xfId="59" applyNumberFormat="1" applyFont="1" applyBorder="1">
      <alignment/>
      <protection/>
    </xf>
    <xf numFmtId="0" fontId="26" fillId="0" borderId="0" xfId="59" applyFont="1" applyBorder="1">
      <alignment/>
      <protection/>
    </xf>
    <xf numFmtId="1" fontId="26" fillId="0" borderId="0" xfId="59" applyNumberFormat="1" applyFont="1" applyBorder="1" applyAlignment="1">
      <alignment horizontal="center" wrapText="1"/>
      <protection/>
    </xf>
    <xf numFmtId="173" fontId="37" fillId="0" borderId="0" xfId="59" applyNumberFormat="1" applyFont="1" applyFill="1" applyBorder="1" applyAlignment="1">
      <alignment horizontal="center" vertical="center"/>
      <protection/>
    </xf>
    <xf numFmtId="173" fontId="38" fillId="0" borderId="0" xfId="59" applyNumberFormat="1" applyFont="1" applyFill="1" applyBorder="1" applyAlignment="1">
      <alignment horizontal="center" vertical="center"/>
      <protection/>
    </xf>
    <xf numFmtId="173" fontId="26" fillId="0" borderId="0" xfId="59" applyNumberFormat="1" applyFont="1" applyFill="1" applyBorder="1" applyAlignment="1">
      <alignment horizontal="center" vertical="center"/>
      <protection/>
    </xf>
    <xf numFmtId="1" fontId="26" fillId="0" borderId="0" xfId="59" applyNumberFormat="1" applyFont="1" applyFill="1" applyBorder="1" applyAlignment="1">
      <alignment horizontal="center" vertical="center"/>
      <protection/>
    </xf>
    <xf numFmtId="0" fontId="26" fillId="0" borderId="0" xfId="59" applyFont="1" applyBorder="1" applyAlignment="1">
      <alignment horizontal="center"/>
      <protection/>
    </xf>
    <xf numFmtId="173" fontId="26" fillId="0" borderId="48" xfId="59" applyNumberFormat="1" applyFont="1" applyBorder="1" applyAlignment="1">
      <alignment horizontal="center"/>
      <protection/>
    </xf>
    <xf numFmtId="173" fontId="26" fillId="0" borderId="49" xfId="59" applyNumberFormat="1" applyFont="1" applyBorder="1" applyAlignment="1">
      <alignment horizontal="center"/>
      <protection/>
    </xf>
    <xf numFmtId="0" fontId="26" fillId="0" borderId="50" xfId="59" applyFont="1" applyBorder="1" applyAlignment="1">
      <alignment horizontal="center"/>
      <protection/>
    </xf>
    <xf numFmtId="1" fontId="26" fillId="0" borderId="50" xfId="59" applyNumberFormat="1" applyFont="1" applyBorder="1" applyAlignment="1">
      <alignment horizontal="center"/>
      <protection/>
    </xf>
    <xf numFmtId="182" fontId="26" fillId="0" borderId="0" xfId="59" applyNumberFormat="1" applyFont="1" applyBorder="1" applyAlignment="1">
      <alignment horizontal="left"/>
      <protection/>
    </xf>
    <xf numFmtId="0" fontId="0" fillId="0" borderId="0" xfId="0" applyAlignment="1">
      <alignment horizontal="center"/>
    </xf>
    <xf numFmtId="0" fontId="26" fillId="0" borderId="0" xfId="59" applyFont="1" applyBorder="1" applyAlignment="1">
      <alignment horizontal="left"/>
      <protection/>
    </xf>
    <xf numFmtId="0" fontId="26" fillId="0" borderId="20" xfId="59" applyFont="1" applyBorder="1" applyAlignment="1">
      <alignment horizontal="center"/>
      <protection/>
    </xf>
    <xf numFmtId="173" fontId="29" fillId="0" borderId="51" xfId="59" applyNumberFormat="1" applyFont="1" applyBorder="1" applyAlignment="1">
      <alignment horizontal="center"/>
      <protection/>
    </xf>
    <xf numFmtId="173" fontId="29" fillId="0" borderId="52" xfId="59" applyNumberFormat="1" applyFont="1" applyBorder="1" applyAlignment="1">
      <alignment horizontal="center"/>
      <protection/>
    </xf>
    <xf numFmtId="182" fontId="26" fillId="0" borderId="43" xfId="59" applyNumberFormat="1" applyFont="1" applyBorder="1" applyAlignment="1">
      <alignment horizontal="left"/>
      <protection/>
    </xf>
    <xf numFmtId="0" fontId="20" fillId="0" borderId="43" xfId="59" applyFont="1" applyBorder="1">
      <alignment/>
      <protection/>
    </xf>
    <xf numFmtId="0" fontId="20" fillId="0" borderId="43" xfId="0" applyFont="1" applyBorder="1" applyAlignment="1">
      <alignment/>
    </xf>
    <xf numFmtId="0" fontId="26" fillId="0" borderId="43" xfId="59" applyFont="1" applyBorder="1">
      <alignment/>
      <protection/>
    </xf>
    <xf numFmtId="0" fontId="26" fillId="0" borderId="45" xfId="59" applyFont="1" applyBorder="1">
      <alignment/>
      <protection/>
    </xf>
    <xf numFmtId="4" fontId="26" fillId="0" borderId="0" xfId="59" applyNumberFormat="1" applyFont="1" applyBorder="1" applyAlignment="1">
      <alignment horizontal="left" wrapText="1"/>
      <protection/>
    </xf>
    <xf numFmtId="3" fontId="26" fillId="0" borderId="25" xfId="59" applyNumberFormat="1" applyFont="1" applyBorder="1" applyAlignment="1">
      <alignment horizontal="center" wrapText="1"/>
      <protection/>
    </xf>
    <xf numFmtId="0" fontId="29" fillId="0" borderId="26" xfId="59" applyFont="1" applyBorder="1" applyAlignment="1">
      <alignment horizontal="center"/>
      <protection/>
    </xf>
    <xf numFmtId="0" fontId="26" fillId="0" borderId="26" xfId="59" applyFont="1" applyBorder="1" applyAlignment="1">
      <alignment horizontal="center"/>
      <protection/>
    </xf>
    <xf numFmtId="173" fontId="29" fillId="0" borderId="27" xfId="59" applyNumberFormat="1" applyFont="1" applyBorder="1" applyAlignment="1">
      <alignment horizontal="center"/>
      <protection/>
    </xf>
    <xf numFmtId="173" fontId="33" fillId="0" borderId="53" xfId="59" applyNumberFormat="1" applyFont="1" applyBorder="1" applyAlignment="1">
      <alignment horizontal="center"/>
      <protection/>
    </xf>
    <xf numFmtId="173" fontId="33" fillId="0" borderId="48" xfId="59" applyNumberFormat="1" applyFont="1" applyBorder="1" applyAlignment="1">
      <alignment horizontal="center"/>
      <protection/>
    </xf>
    <xf numFmtId="173" fontId="33" fillId="0" borderId="49" xfId="59" applyNumberFormat="1" applyFont="1" applyBorder="1" applyAlignment="1">
      <alignment horizontal="center"/>
      <protection/>
    </xf>
    <xf numFmtId="0" fontId="26" fillId="0" borderId="0" xfId="59" applyFont="1">
      <alignment/>
      <protection/>
    </xf>
    <xf numFmtId="3" fontId="26" fillId="0" borderId="0" xfId="59" applyNumberFormat="1" applyFont="1" applyBorder="1" applyAlignment="1">
      <alignment horizontal="center" wrapText="1"/>
      <protection/>
    </xf>
    <xf numFmtId="173" fontId="37" fillId="0" borderId="0" xfId="59" applyNumberFormat="1" applyFont="1" applyAlignment="1">
      <alignment horizontal="center"/>
      <protection/>
    </xf>
    <xf numFmtId="0" fontId="38" fillId="0" borderId="0" xfId="59" applyFont="1" applyAlignment="1">
      <alignment horizontal="center"/>
      <protection/>
    </xf>
    <xf numFmtId="0" fontId="26" fillId="0" borderId="0" xfId="59" applyFont="1" applyAlignment="1">
      <alignment horizontal="center"/>
      <protection/>
    </xf>
    <xf numFmtId="0" fontId="33" fillId="0" borderId="0" xfId="59" applyFont="1" applyAlignment="1">
      <alignment horizontal="center"/>
      <protection/>
    </xf>
    <xf numFmtId="0" fontId="20" fillId="0" borderId="0" xfId="59" applyAlignment="1">
      <alignment horizontal="center"/>
      <protection/>
    </xf>
    <xf numFmtId="0" fontId="33" fillId="0" borderId="0" xfId="59" applyFont="1">
      <alignment/>
      <protection/>
    </xf>
    <xf numFmtId="173" fontId="33" fillId="0" borderId="38" xfId="59" applyNumberFormat="1" applyFont="1" applyBorder="1" applyAlignment="1">
      <alignment horizontal="center"/>
      <protection/>
    </xf>
    <xf numFmtId="4" fontId="26" fillId="0" borderId="0" xfId="59" applyNumberFormat="1" applyFont="1" applyAlignment="1">
      <alignment horizontal="center" wrapText="1"/>
      <protection/>
    </xf>
    <xf numFmtId="0" fontId="29" fillId="0" borderId="0" xfId="59" applyFont="1" applyAlignment="1">
      <alignment horizontal="center"/>
      <protection/>
    </xf>
    <xf numFmtId="182" fontId="30" fillId="0" borderId="0" xfId="59" applyNumberFormat="1" applyFont="1" applyAlignment="1">
      <alignment horizontal="left"/>
      <protection/>
    </xf>
    <xf numFmtId="1" fontId="1" fillId="0" borderId="0" xfId="59" applyNumberFormat="1" applyFont="1" applyFill="1" applyAlignment="1">
      <alignment horizontal="center" vertical="center"/>
      <protection/>
    </xf>
    <xf numFmtId="0" fontId="42" fillId="0" borderId="31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25" fillId="0" borderId="0" xfId="58" applyFont="1" applyBorder="1" applyAlignment="1">
      <alignment vertical="center"/>
      <protection/>
    </xf>
    <xf numFmtId="1" fontId="29" fillId="0" borderId="28" xfId="59" applyNumberFormat="1" applyFont="1" applyFill="1" applyBorder="1" applyAlignment="1">
      <alignment horizontal="center" vertical="center"/>
      <protection/>
    </xf>
    <xf numFmtId="1" fontId="30" fillId="0" borderId="33" xfId="59" applyNumberFormat="1" applyFont="1" applyFill="1" applyBorder="1" applyAlignment="1">
      <alignment vertical="center"/>
      <protection/>
    </xf>
    <xf numFmtId="1" fontId="30" fillId="0" borderId="54" xfId="59" applyNumberFormat="1" applyFont="1" applyFill="1" applyBorder="1" applyAlignment="1">
      <alignment vertical="center"/>
      <protection/>
    </xf>
    <xf numFmtId="182" fontId="30" fillId="0" borderId="24" xfId="59" applyNumberFormat="1" applyFont="1" applyFill="1" applyBorder="1" applyAlignment="1">
      <alignment horizontal="left"/>
      <protection/>
    </xf>
    <xf numFmtId="3" fontId="20" fillId="0" borderId="55" xfId="59" applyNumberFormat="1" applyFont="1" applyFill="1" applyBorder="1" applyAlignment="1">
      <alignment horizontal="right" vertical="center"/>
      <protection/>
    </xf>
    <xf numFmtId="3" fontId="30" fillId="0" borderId="56" xfId="59" applyNumberFormat="1" applyFont="1" applyFill="1" applyBorder="1" applyAlignment="1">
      <alignment horizontal="right" vertical="center"/>
      <protection/>
    </xf>
    <xf numFmtId="3" fontId="30" fillId="0" borderId="24" xfId="59" applyNumberFormat="1" applyFont="1" applyFill="1" applyBorder="1" applyAlignment="1">
      <alignment horizontal="right" vertical="center"/>
      <protection/>
    </xf>
    <xf numFmtId="3" fontId="30" fillId="0" borderId="55" xfId="59" applyNumberFormat="1" applyFont="1" applyFill="1" applyBorder="1" applyAlignment="1">
      <alignment horizontal="right" vertical="center"/>
      <protection/>
    </xf>
    <xf numFmtId="3" fontId="30" fillId="0" borderId="41" xfId="59" applyNumberFormat="1" applyFont="1" applyFill="1" applyBorder="1" applyAlignment="1">
      <alignment horizontal="right" vertical="center"/>
      <protection/>
    </xf>
    <xf numFmtId="0" fontId="35" fillId="0" borderId="18" xfId="59" applyFont="1" applyFill="1" applyBorder="1" applyAlignment="1">
      <alignment vertical="center"/>
      <protection/>
    </xf>
    <xf numFmtId="0" fontId="35" fillId="0" borderId="19" xfId="59" applyFont="1" applyFill="1" applyBorder="1" applyAlignment="1">
      <alignment vertical="center"/>
      <protection/>
    </xf>
    <xf numFmtId="3" fontId="29" fillId="0" borderId="12" xfId="57" applyNumberFormat="1" applyFont="1" applyFill="1" applyBorder="1" applyAlignment="1">
      <alignment vertical="center"/>
      <protection/>
    </xf>
    <xf numFmtId="3" fontId="29" fillId="0" borderId="19" xfId="57" applyNumberFormat="1" applyFont="1" applyFill="1" applyBorder="1" applyAlignment="1">
      <alignment vertical="center"/>
      <protection/>
    </xf>
    <xf numFmtId="173" fontId="29" fillId="0" borderId="19" xfId="0" applyNumberFormat="1" applyFont="1" applyBorder="1" applyAlignment="1">
      <alignment/>
    </xf>
    <xf numFmtId="0" fontId="42" fillId="0" borderId="31" xfId="0" applyFont="1" applyBorder="1" applyAlignment="1">
      <alignment horizontal="left" vertical="center"/>
    </xf>
    <xf numFmtId="212" fontId="42" fillId="0" borderId="31" xfId="42" applyNumberFormat="1" applyFont="1" applyBorder="1" applyAlignment="1">
      <alignment horizontal="right" vertical="center"/>
    </xf>
    <xf numFmtId="173" fontId="42" fillId="0" borderId="31" xfId="0" applyNumberFormat="1" applyFont="1" applyBorder="1" applyAlignment="1">
      <alignment horizontal="center" vertical="center"/>
    </xf>
    <xf numFmtId="212" fontId="42" fillId="0" borderId="31" xfId="42" applyNumberFormat="1" applyFont="1" applyBorder="1" applyAlignment="1">
      <alignment/>
    </xf>
    <xf numFmtId="214" fontId="42" fillId="0" borderId="31" xfId="0" applyNumberFormat="1" applyFont="1" applyBorder="1" applyAlignment="1">
      <alignment horizontal="center" vertical="center"/>
    </xf>
    <xf numFmtId="196" fontId="29" fillId="17" borderId="57" xfId="59" applyNumberFormat="1" applyFont="1" applyFill="1" applyBorder="1" applyAlignment="1">
      <alignment horizontal="center" vertical="center" wrapText="1"/>
      <protection/>
    </xf>
    <xf numFmtId="1" fontId="30" fillId="0" borderId="13" xfId="59" applyNumberFormat="1" applyFont="1" applyFill="1" applyBorder="1" applyAlignment="1">
      <alignment horizontal="left" vertical="center" wrapText="1"/>
      <protection/>
    </xf>
    <xf numFmtId="1" fontId="30" fillId="0" borderId="0" xfId="59" applyNumberFormat="1" applyFont="1" applyFill="1" applyBorder="1" applyAlignment="1">
      <alignment horizontal="left" vertical="center" wrapText="1"/>
      <protection/>
    </xf>
    <xf numFmtId="1" fontId="30" fillId="0" borderId="35" xfId="59" applyNumberFormat="1" applyFont="1" applyFill="1" applyBorder="1" applyAlignment="1">
      <alignment horizontal="left" vertical="center" wrapText="1"/>
      <protection/>
    </xf>
    <xf numFmtId="1" fontId="30" fillId="0" borderId="11" xfId="59" applyNumberFormat="1" applyFont="1" applyFill="1" applyBorder="1" applyAlignment="1">
      <alignment horizontal="left" vertical="center" wrapText="1"/>
      <protection/>
    </xf>
    <xf numFmtId="176" fontId="26" fillId="0" borderId="16" xfId="59" applyNumberFormat="1" applyFont="1" applyFill="1" applyBorder="1" applyAlignment="1">
      <alignment horizontal="left" vertical="center" wrapText="1"/>
      <protection/>
    </xf>
    <xf numFmtId="176" fontId="26" fillId="0" borderId="38" xfId="59" applyNumberFormat="1" applyFont="1" applyFill="1" applyBorder="1" applyAlignment="1">
      <alignment horizontal="left" vertical="center" wrapText="1"/>
      <protection/>
    </xf>
    <xf numFmtId="180" fontId="25" fillId="0" borderId="0" xfId="59" applyNumberFormat="1" applyFont="1" applyBorder="1" applyAlignment="1">
      <alignment horizontal="left" vertical="center"/>
      <protection/>
    </xf>
    <xf numFmtId="196" fontId="29" fillId="17" borderId="58" xfId="59" applyNumberFormat="1" applyFont="1" applyFill="1" applyBorder="1" applyAlignment="1">
      <alignment horizontal="center" vertical="center" wrapText="1"/>
      <protection/>
    </xf>
    <xf numFmtId="1" fontId="26" fillId="0" borderId="59" xfId="59" applyNumberFormat="1" applyFont="1" applyFill="1" applyBorder="1" applyAlignment="1">
      <alignment horizontal="left" vertical="center" wrapText="1"/>
      <protection/>
    </xf>
    <xf numFmtId="1" fontId="30" fillId="0" borderId="10" xfId="59" applyNumberFormat="1" applyFont="1" applyFill="1" applyBorder="1" applyAlignment="1">
      <alignment horizontal="left" vertical="center" wrapText="1"/>
      <protection/>
    </xf>
    <xf numFmtId="0" fontId="44" fillId="0" borderId="0" xfId="0" applyFont="1" applyAlignment="1">
      <alignment vertical="top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1" fontId="42" fillId="0" borderId="31" xfId="0" applyNumberFormat="1" applyFont="1" applyBorder="1" applyAlignment="1">
      <alignment horizontal="right" vertical="center"/>
    </xf>
    <xf numFmtId="0" fontId="42" fillId="0" borderId="31" xfId="0" applyFont="1" applyBorder="1" applyAlignment="1">
      <alignment horizontal="right" vertical="center"/>
    </xf>
    <xf numFmtId="173" fontId="29" fillId="0" borderId="12" xfId="58" applyNumberFormat="1" applyFont="1" applyBorder="1" applyAlignment="1">
      <alignment horizontal="left" vertical="center" wrapText="1"/>
      <protection/>
    </xf>
    <xf numFmtId="0" fontId="29" fillId="0" borderId="40" xfId="0" applyFont="1" applyBorder="1" applyAlignment="1">
      <alignment horizontal="left" vertical="center" wrapText="1"/>
    </xf>
    <xf numFmtId="0" fontId="25" fillId="0" borderId="0" xfId="59" applyFont="1" applyBorder="1" applyAlignment="1">
      <alignment horizontal="left"/>
      <protection/>
    </xf>
    <xf numFmtId="176" fontId="26" fillId="0" borderId="59" xfId="59" applyNumberFormat="1" applyFont="1" applyFill="1" applyBorder="1" applyAlignment="1">
      <alignment horizontal="left" vertical="center" wrapText="1"/>
      <protection/>
    </xf>
    <xf numFmtId="176" fontId="26" fillId="0" borderId="10" xfId="59" applyNumberFormat="1" applyFont="1" applyFill="1" applyBorder="1" applyAlignment="1">
      <alignment horizontal="left" vertical="center" wrapText="1"/>
      <protection/>
    </xf>
    <xf numFmtId="176" fontId="26" fillId="0" borderId="13" xfId="59" applyNumberFormat="1" applyFont="1" applyFill="1" applyBorder="1" applyAlignment="1">
      <alignment horizontal="left" vertical="center" wrapText="1"/>
      <protection/>
    </xf>
    <xf numFmtId="176" fontId="26" fillId="0" borderId="0" xfId="59" applyNumberFormat="1" applyFont="1" applyFill="1" applyBorder="1" applyAlignment="1">
      <alignment horizontal="left" vertical="center" wrapText="1"/>
      <protection/>
    </xf>
    <xf numFmtId="176" fontId="26" fillId="0" borderId="35" xfId="59" applyNumberFormat="1" applyFont="1" applyFill="1" applyBorder="1" applyAlignment="1">
      <alignment horizontal="left" vertical="center" wrapText="1"/>
      <protection/>
    </xf>
    <xf numFmtId="176" fontId="26" fillId="0" borderId="11" xfId="59" applyNumberFormat="1" applyFont="1" applyFill="1" applyBorder="1" applyAlignment="1">
      <alignment horizontal="left" vertical="center" wrapText="1"/>
      <protection/>
    </xf>
    <xf numFmtId="4" fontId="36" fillId="19" borderId="60" xfId="59" applyNumberFormat="1" applyFont="1" applyFill="1" applyBorder="1" applyAlignment="1">
      <alignment horizontal="center" wrapText="1"/>
      <protection/>
    </xf>
    <xf numFmtId="4" fontId="36" fillId="19" borderId="61" xfId="59" applyNumberFormat="1" applyFont="1" applyFill="1" applyBorder="1" applyAlignment="1">
      <alignment horizontal="center" wrapText="1"/>
      <protection/>
    </xf>
    <xf numFmtId="0" fontId="29" fillId="0" borderId="41" xfId="0" applyFont="1" applyBorder="1" applyAlignment="1">
      <alignment horizontal="left" vertical="center" wrapText="1"/>
    </xf>
    <xf numFmtId="1" fontId="26" fillId="0" borderId="10" xfId="59" applyNumberFormat="1" applyFont="1" applyFill="1" applyBorder="1" applyAlignment="1">
      <alignment horizontal="left" vertical="center" wrapText="1"/>
      <protection/>
    </xf>
    <xf numFmtId="1" fontId="26" fillId="0" borderId="13" xfId="59" applyNumberFormat="1" applyFont="1" applyFill="1" applyBorder="1" applyAlignment="1">
      <alignment horizontal="left" vertical="center" wrapText="1"/>
      <protection/>
    </xf>
    <xf numFmtId="1" fontId="26" fillId="0" borderId="0" xfId="59" applyNumberFormat="1" applyFont="1" applyFill="1" applyBorder="1" applyAlignment="1">
      <alignment horizontal="left" vertical="center" wrapText="1"/>
      <protection/>
    </xf>
    <xf numFmtId="1" fontId="26" fillId="0" borderId="24" xfId="59" applyNumberFormat="1" applyFont="1" applyFill="1" applyBorder="1" applyAlignment="1">
      <alignment horizontal="left" vertical="center" wrapText="1"/>
      <protection/>
    </xf>
    <xf numFmtId="1" fontId="26" fillId="0" borderId="55" xfId="59" applyNumberFormat="1" applyFont="1" applyFill="1" applyBorder="1" applyAlignment="1">
      <alignment horizontal="left" vertical="center" wrapText="1"/>
      <protection/>
    </xf>
    <xf numFmtId="4" fontId="25" fillId="0" borderId="0" xfId="59" applyNumberFormat="1" applyFont="1" applyBorder="1" applyAlignment="1">
      <alignment horizontal="left" vertical="center"/>
      <protection/>
    </xf>
    <xf numFmtId="0" fontId="25" fillId="0" borderId="0" xfId="59" applyFont="1" applyBorder="1" applyAlignment="1">
      <alignment horizontal="left" vertical="center"/>
      <protection/>
    </xf>
    <xf numFmtId="197" fontId="25" fillId="0" borderId="0" xfId="58" applyNumberFormat="1" applyFont="1" applyBorder="1" applyAlignment="1">
      <alignment horizontal="left" vertical="center"/>
      <protection/>
    </xf>
    <xf numFmtId="194" fontId="25" fillId="0" borderId="0" xfId="58" applyNumberFormat="1" applyFont="1" applyBorder="1" applyAlignment="1" quotePrefix="1">
      <alignment horizontal="left" vertical="center"/>
      <protection/>
    </xf>
    <xf numFmtId="173" fontId="29" fillId="0" borderId="22" xfId="59" applyNumberFormat="1" applyFont="1" applyFill="1" applyBorder="1" applyAlignment="1">
      <alignment horizontal="center" vertical="center"/>
      <protection/>
    </xf>
    <xf numFmtId="173" fontId="29" fillId="0" borderId="40" xfId="59" applyNumberFormat="1" applyFont="1" applyFill="1" applyBorder="1" applyAlignment="1">
      <alignment horizontal="center" vertical="center"/>
      <protection/>
    </xf>
    <xf numFmtId="182" fontId="25" fillId="0" borderId="10" xfId="58" applyNumberFormat="1" applyFont="1" applyBorder="1" applyAlignment="1">
      <alignment horizontal="left" vertical="center"/>
      <protection/>
    </xf>
    <xf numFmtId="183" fontId="25" fillId="0" borderId="0" xfId="58" applyNumberFormat="1" applyFont="1" applyBorder="1" applyAlignment="1">
      <alignment horizontal="center" vertical="center"/>
      <protection/>
    </xf>
    <xf numFmtId="183" fontId="25" fillId="0" borderId="0" xfId="59" applyNumberFormat="1" applyFont="1" applyBorder="1" applyAlignment="1">
      <alignment horizontal="center" vertical="center"/>
      <protection/>
    </xf>
    <xf numFmtId="1" fontId="26" fillId="0" borderId="12" xfId="59" applyNumberFormat="1" applyFont="1" applyFill="1" applyBorder="1" applyAlignment="1">
      <alignment horizontal="center"/>
      <protection/>
    </xf>
    <xf numFmtId="1" fontId="26" fillId="0" borderId="40" xfId="59" applyNumberFormat="1" applyFont="1" applyFill="1" applyBorder="1" applyAlignment="1">
      <alignment horizontal="center"/>
      <protection/>
    </xf>
    <xf numFmtId="1" fontId="26" fillId="0" borderId="41" xfId="59" applyNumberFormat="1" applyFont="1" applyFill="1" applyBorder="1" applyAlignment="1">
      <alignment horizontal="center"/>
      <protection/>
    </xf>
    <xf numFmtId="0" fontId="25" fillId="0" borderId="0" xfId="59" applyFont="1" applyBorder="1" applyAlignment="1">
      <alignment/>
      <protection/>
    </xf>
    <xf numFmtId="9" fontId="25" fillId="0" borderId="0" xfId="59" applyNumberFormat="1" applyFont="1" applyBorder="1" applyAlignment="1">
      <alignment horizontal="left"/>
      <protection/>
    </xf>
    <xf numFmtId="0" fontId="28" fillId="0" borderId="0" xfId="59" applyFont="1" applyBorder="1" applyAlignment="1">
      <alignment horizontal="center" vertical="top" wrapText="1"/>
      <protection/>
    </xf>
    <xf numFmtId="182" fontId="26" fillId="0" borderId="31" xfId="59" applyNumberFormat="1" applyFont="1" applyBorder="1" applyAlignment="1" quotePrefix="1">
      <alignment horizontal="center"/>
      <protection/>
    </xf>
    <xf numFmtId="182" fontId="26" fillId="0" borderId="31" xfId="59" applyNumberFormat="1" applyFont="1" applyBorder="1" applyAlignment="1">
      <alignment horizontal="center"/>
      <protection/>
    </xf>
    <xf numFmtId="1" fontId="26" fillId="0" borderId="12" xfId="59" applyNumberFormat="1" applyFont="1" applyFill="1" applyBorder="1" applyAlignment="1">
      <alignment horizontal="center" vertical="center"/>
      <protection/>
    </xf>
    <xf numFmtId="1" fontId="26" fillId="0" borderId="40" xfId="59" applyNumberFormat="1" applyFont="1" applyFill="1" applyBorder="1" applyAlignment="1">
      <alignment horizontal="center" vertical="center"/>
      <protection/>
    </xf>
    <xf numFmtId="1" fontId="26" fillId="0" borderId="41" xfId="59" applyNumberFormat="1" applyFont="1" applyFill="1" applyBorder="1" applyAlignment="1">
      <alignment horizontal="center" vertical="center"/>
      <protection/>
    </xf>
    <xf numFmtId="0" fontId="26" fillId="0" borderId="12" xfId="59" applyFont="1" applyBorder="1" applyAlignment="1">
      <alignment horizontal="center"/>
      <protection/>
    </xf>
    <xf numFmtId="0" fontId="26" fillId="0" borderId="40" xfId="59" applyFont="1" applyBorder="1" applyAlignment="1">
      <alignment horizontal="center"/>
      <protection/>
    </xf>
    <xf numFmtId="0" fontId="26" fillId="0" borderId="41" xfId="59" applyFont="1" applyBorder="1" applyAlignment="1">
      <alignment horizontal="center"/>
      <protection/>
    </xf>
    <xf numFmtId="0" fontId="26" fillId="0" borderId="12" xfId="0" applyFont="1" applyBorder="1" applyAlignment="1">
      <alignment horizontal="center" vertical="center"/>
    </xf>
    <xf numFmtId="0" fontId="26" fillId="0" borderId="4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1" fontId="29" fillId="0" borderId="12" xfId="59" applyNumberFormat="1" applyFont="1" applyFill="1" applyBorder="1" applyAlignment="1">
      <alignment horizontal="center" vertical="center"/>
      <protection/>
    </xf>
    <xf numFmtId="1" fontId="29" fillId="0" borderId="40" xfId="59" applyNumberFormat="1" applyFont="1" applyFill="1" applyBorder="1" applyAlignment="1">
      <alignment horizontal="center" vertical="center"/>
      <protection/>
    </xf>
    <xf numFmtId="1" fontId="29" fillId="0" borderId="37" xfId="59" applyNumberFormat="1" applyFont="1" applyFill="1" applyBorder="1" applyAlignment="1">
      <alignment horizontal="center" vertical="center"/>
      <protection/>
    </xf>
    <xf numFmtId="181" fontId="25" fillId="0" borderId="11" xfId="59" applyNumberFormat="1" applyFont="1" applyBorder="1" applyAlignment="1">
      <alignment horizontal="left"/>
      <protection/>
    </xf>
    <xf numFmtId="0" fontId="43" fillId="0" borderId="3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44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/>
    </xf>
    <xf numFmtId="0" fontId="43" fillId="0" borderId="31" xfId="0" applyFont="1" applyBorder="1" applyAlignment="1">
      <alignment horizontal="center" vertical="center" wrapText="1"/>
    </xf>
    <xf numFmtId="0" fontId="42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% Progress-Dec_Progress schedule" xfId="57"/>
    <cellStyle name="Normal_Progress schedule" xfId="58"/>
    <cellStyle name="Normal_Work accomplishment (2)_Progress schedule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075"/>
          <c:w val="1"/>
          <c:h val="0.945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 S-curve'!$E$69:$Y$69</c:f>
              <c:numCache/>
            </c:numRef>
          </c:val>
          <c:smooth val="0"/>
        </c:ser>
        <c:ser>
          <c:idx val="2"/>
          <c:order val="1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 S-curve'!$E$70:$BB$70</c:f>
              <c:numCache/>
            </c:numRef>
          </c:val>
          <c:smooth val="0"/>
        </c:ser>
        <c:ser>
          <c:idx val="1"/>
          <c:order val="2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'4 S-curve'!$E$75:$BB$75</c:f>
              <c:numCache/>
            </c:numRef>
          </c:val>
          <c:smooth val="0"/>
        </c:ser>
        <c:marker val="1"/>
        <c:axId val="21545759"/>
        <c:axId val="59694104"/>
      </c:line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59694104"/>
        <c:crosses val="autoZero"/>
        <c:auto val="1"/>
        <c:lblOffset val="100"/>
        <c:noMultiLvlLbl val="0"/>
      </c:catAx>
      <c:valAx>
        <c:axId val="59694104"/>
        <c:scaling>
          <c:orientation val="minMax"/>
          <c:max val="1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425" b="0" i="0" u="none" baseline="0">
                <a:latin typeface="Arial"/>
                <a:ea typeface="Arial"/>
                <a:cs typeface="Arial"/>
              </a:defRPr>
            </a:pPr>
          </a:p>
        </c:txPr>
        <c:crossAx val="21545759"/>
        <c:crossesAt val="1"/>
        <c:crossBetween val="midCat"/>
        <c:dispUnits/>
        <c:majorUnit val="10"/>
      </c:valAx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781175" y="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161925</xdr:colOff>
      <xdr:row>14</xdr:row>
      <xdr:rowOff>0</xdr:rowOff>
    </xdr:from>
    <xdr:to>
      <xdr:col>54</xdr:col>
      <xdr:colOff>38100</xdr:colOff>
      <xdr:row>60</xdr:row>
      <xdr:rowOff>200025</xdr:rowOff>
    </xdr:to>
    <xdr:graphicFrame>
      <xdr:nvGraphicFramePr>
        <xdr:cNvPr id="2" name="Chart 2"/>
        <xdr:cNvGraphicFramePr/>
      </xdr:nvGraphicFramePr>
      <xdr:xfrm>
        <a:off x="2152650" y="2085975"/>
        <a:ext cx="1081087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10</xdr:row>
      <xdr:rowOff>47625</xdr:rowOff>
    </xdr:from>
    <xdr:to>
      <xdr:col>18</xdr:col>
      <xdr:colOff>0</xdr:colOff>
      <xdr:row>10</xdr:row>
      <xdr:rowOff>104775</xdr:rowOff>
    </xdr:to>
    <xdr:sp>
      <xdr:nvSpPr>
        <xdr:cNvPr id="3" name="Rectangle 28"/>
        <xdr:cNvSpPr>
          <a:spLocks/>
        </xdr:cNvSpPr>
      </xdr:nvSpPr>
      <xdr:spPr>
        <a:xfrm>
          <a:off x="3990975" y="1600200"/>
          <a:ext cx="600075" cy="571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57150</xdr:colOff>
      <xdr:row>9</xdr:row>
      <xdr:rowOff>57150</xdr:rowOff>
    </xdr:from>
    <xdr:to>
      <xdr:col>18</xdr:col>
      <xdr:colOff>28575</xdr:colOff>
      <xdr:row>9</xdr:row>
      <xdr:rowOff>114300</xdr:rowOff>
    </xdr:to>
    <xdr:sp>
      <xdr:nvSpPr>
        <xdr:cNvPr id="4" name="Rectangle 29"/>
        <xdr:cNvSpPr>
          <a:spLocks/>
        </xdr:cNvSpPr>
      </xdr:nvSpPr>
      <xdr:spPr>
        <a:xfrm>
          <a:off x="4048125" y="1447800"/>
          <a:ext cx="571500" cy="571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171450</xdr:colOff>
      <xdr:row>9</xdr:row>
      <xdr:rowOff>47625</xdr:rowOff>
    </xdr:from>
    <xdr:to>
      <xdr:col>20</xdr:col>
      <xdr:colOff>209550</xdr:colOff>
      <xdr:row>9</xdr:row>
      <xdr:rowOff>104775</xdr:rowOff>
    </xdr:to>
    <xdr:sp>
      <xdr:nvSpPr>
        <xdr:cNvPr id="5" name="Rectangle 30"/>
        <xdr:cNvSpPr>
          <a:spLocks/>
        </xdr:cNvSpPr>
      </xdr:nvSpPr>
      <xdr:spPr>
        <a:xfrm>
          <a:off x="4562475" y="1438275"/>
          <a:ext cx="714375" cy="57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9</xdr:row>
      <xdr:rowOff>76200</xdr:rowOff>
    </xdr:from>
    <xdr:to>
      <xdr:col>37</xdr:col>
      <xdr:colOff>19050</xdr:colOff>
      <xdr:row>9</xdr:row>
      <xdr:rowOff>76200</xdr:rowOff>
    </xdr:to>
    <xdr:sp>
      <xdr:nvSpPr>
        <xdr:cNvPr id="6" name="Line 41"/>
        <xdr:cNvSpPr>
          <a:spLocks/>
        </xdr:cNvSpPr>
      </xdr:nvSpPr>
      <xdr:spPr>
        <a:xfrm>
          <a:off x="7791450" y="1466850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180975</xdr:colOff>
      <xdr:row>10</xdr:row>
      <xdr:rowOff>47625</xdr:rowOff>
    </xdr:from>
    <xdr:to>
      <xdr:col>20</xdr:col>
      <xdr:colOff>180975</xdr:colOff>
      <xdr:row>10</xdr:row>
      <xdr:rowOff>104775</xdr:rowOff>
    </xdr:to>
    <xdr:sp>
      <xdr:nvSpPr>
        <xdr:cNvPr id="7" name="Rectangle 28"/>
        <xdr:cNvSpPr>
          <a:spLocks/>
        </xdr:cNvSpPr>
      </xdr:nvSpPr>
      <xdr:spPr>
        <a:xfrm>
          <a:off x="4572000" y="1600200"/>
          <a:ext cx="676275" cy="5715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152400</xdr:colOff>
      <xdr:row>9</xdr:row>
      <xdr:rowOff>57150</xdr:rowOff>
    </xdr:from>
    <xdr:to>
      <xdr:col>20</xdr:col>
      <xdr:colOff>47625</xdr:colOff>
      <xdr:row>9</xdr:row>
      <xdr:rowOff>114300</xdr:rowOff>
    </xdr:to>
    <xdr:sp>
      <xdr:nvSpPr>
        <xdr:cNvPr id="8" name="Rectangle 29"/>
        <xdr:cNvSpPr>
          <a:spLocks/>
        </xdr:cNvSpPr>
      </xdr:nvSpPr>
      <xdr:spPr>
        <a:xfrm>
          <a:off x="4543425" y="1447800"/>
          <a:ext cx="571500" cy="57150"/>
        </a:xfrm>
        <a:prstGeom prst="rect">
          <a:avLst/>
        </a:prstGeom>
        <a:solidFill>
          <a:srgbClr val="00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190500</xdr:colOff>
      <xdr:row>9</xdr:row>
      <xdr:rowOff>57150</xdr:rowOff>
    </xdr:from>
    <xdr:to>
      <xdr:col>20</xdr:col>
      <xdr:colOff>228600</xdr:colOff>
      <xdr:row>9</xdr:row>
      <xdr:rowOff>114300</xdr:rowOff>
    </xdr:to>
    <xdr:sp>
      <xdr:nvSpPr>
        <xdr:cNvPr id="9" name="Rectangle 30"/>
        <xdr:cNvSpPr>
          <a:spLocks/>
        </xdr:cNvSpPr>
      </xdr:nvSpPr>
      <xdr:spPr>
        <a:xfrm>
          <a:off x="4581525" y="1447800"/>
          <a:ext cx="714375" cy="57150"/>
        </a:xfrm>
        <a:prstGeom prst="rect">
          <a:avLst/>
        </a:prstGeom>
        <a:solidFill>
          <a:srgbClr val="FAC09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9</xdr:row>
      <xdr:rowOff>76200</xdr:rowOff>
    </xdr:from>
    <xdr:to>
      <xdr:col>37</xdr:col>
      <xdr:colOff>19050</xdr:colOff>
      <xdr:row>9</xdr:row>
      <xdr:rowOff>76200</xdr:rowOff>
    </xdr:to>
    <xdr:sp>
      <xdr:nvSpPr>
        <xdr:cNvPr id="10" name="Line 41"/>
        <xdr:cNvSpPr>
          <a:spLocks/>
        </xdr:cNvSpPr>
      </xdr:nvSpPr>
      <xdr:spPr>
        <a:xfrm>
          <a:off x="7791450" y="1466850"/>
          <a:ext cx="1162050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85725</xdr:rowOff>
    </xdr:from>
    <xdr:to>
      <xdr:col>37</xdr:col>
      <xdr:colOff>19050</xdr:colOff>
      <xdr:row>11</xdr:row>
      <xdr:rowOff>85725</xdr:rowOff>
    </xdr:to>
    <xdr:sp>
      <xdr:nvSpPr>
        <xdr:cNvPr id="11" name="Line 46"/>
        <xdr:cNvSpPr>
          <a:spLocks/>
        </xdr:cNvSpPr>
      </xdr:nvSpPr>
      <xdr:spPr>
        <a:xfrm>
          <a:off x="7781925" y="1800225"/>
          <a:ext cx="11715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11</xdr:row>
      <xdr:rowOff>85725</xdr:rowOff>
    </xdr:from>
    <xdr:to>
      <xdr:col>37</xdr:col>
      <xdr:colOff>19050</xdr:colOff>
      <xdr:row>11</xdr:row>
      <xdr:rowOff>85725</xdr:rowOff>
    </xdr:to>
    <xdr:sp>
      <xdr:nvSpPr>
        <xdr:cNvPr id="12" name="Line 46"/>
        <xdr:cNvSpPr>
          <a:spLocks/>
        </xdr:cNvSpPr>
      </xdr:nvSpPr>
      <xdr:spPr>
        <a:xfrm>
          <a:off x="7781925" y="1800225"/>
          <a:ext cx="1171575" cy="0"/>
        </a:xfrm>
        <a:prstGeom prst="line">
          <a:avLst/>
        </a:prstGeom>
        <a:noFill/>
        <a:ln w="190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9525</xdr:colOff>
      <xdr:row>10</xdr:row>
      <xdr:rowOff>85725</xdr:rowOff>
    </xdr:from>
    <xdr:to>
      <xdr:col>37</xdr:col>
      <xdr:colOff>19050</xdr:colOff>
      <xdr:row>10</xdr:row>
      <xdr:rowOff>85725</xdr:rowOff>
    </xdr:to>
    <xdr:sp>
      <xdr:nvSpPr>
        <xdr:cNvPr id="13" name="Line 41"/>
        <xdr:cNvSpPr>
          <a:spLocks/>
        </xdr:cNvSpPr>
      </xdr:nvSpPr>
      <xdr:spPr>
        <a:xfrm>
          <a:off x="7791450" y="1638300"/>
          <a:ext cx="1162050" cy="0"/>
        </a:xfrm>
        <a:prstGeom prst="line">
          <a:avLst/>
        </a:prstGeom>
        <a:noFill/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NRSP%2002,03,04-QPR\Rev.S%20curve(04)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v. Combined Progress (2)"/>
      <sheetName val="Tables 04"/>
      <sheetName val="Rev. Work done  (2)"/>
      <sheetName val="Rev. Schedule (2)"/>
      <sheetName val="1 Schedule"/>
      <sheetName val="2 Work done"/>
      <sheetName val="3 Combined Progress "/>
      <sheetName val="4 S-curve"/>
      <sheetName val="Rev. Schedule"/>
      <sheetName val="Rev. Work done "/>
      <sheetName val="Rev. Combined Progress"/>
    </sheetNames>
    <sheetDataSet>
      <sheetData sheetId="0">
        <row r="383">
          <cell r="AN383">
            <v>45.98758642378584</v>
          </cell>
          <cell r="AO383">
            <v>50.375161312038266</v>
          </cell>
          <cell r="AP383">
            <v>55.339641952267115</v>
          </cell>
          <cell r="AQ383">
            <v>60.9373284166192</v>
          </cell>
          <cell r="AR383">
            <v>66.62546843478532</v>
          </cell>
          <cell r="AS383">
            <v>72.06621292837903</v>
          </cell>
          <cell r="AT383">
            <v>77.47431364278748</v>
          </cell>
          <cell r="AU383">
            <v>81.55058052221057</v>
          </cell>
          <cell r="AV383">
            <v>82.72484172526981</v>
          </cell>
          <cell r="AW383">
            <v>86.86961625235517</v>
          </cell>
          <cell r="AX383">
            <v>91.10980274001864</v>
          </cell>
          <cell r="AY383">
            <v>96.37101035812691</v>
          </cell>
          <cell r="AZ383">
            <v>88.93286189364206</v>
          </cell>
          <cell r="BA383">
            <v>95.04043768790787</v>
          </cell>
          <cell r="BB383">
            <v>100.00000000000003</v>
          </cell>
        </row>
        <row r="385">
          <cell r="AN385">
            <v>46.22490827554421</v>
          </cell>
          <cell r="AO385">
            <v>48.22757855380354</v>
          </cell>
          <cell r="AP385">
            <v>51.50085441246551</v>
          </cell>
          <cell r="AQ385">
            <v>55.78100289727557</v>
          </cell>
          <cell r="AR385">
            <v>60.25267783071169</v>
          </cell>
          <cell r="AS385">
            <v>64.62443258123167</v>
          </cell>
          <cell r="AT385">
            <v>67.911789434455</v>
          </cell>
          <cell r="AU385">
            <v>73.2188005437619</v>
          </cell>
          <cell r="AV385">
            <v>75.98894172789016</v>
          </cell>
          <cell r="AW385">
            <v>80.02639181579144</v>
          </cell>
          <cell r="AX385">
            <v>84.59501986408685</v>
          </cell>
          <cell r="AY385">
            <v>86.55765662889243</v>
          </cell>
          <cell r="AZ385">
            <v>87.87899463272018</v>
          </cell>
          <cell r="BA385">
            <v>88.72850603977847</v>
          </cell>
          <cell r="BB385">
            <v>91.00126540935733</v>
          </cell>
        </row>
        <row r="389">
          <cell r="BB389">
            <v>100.00000000000003</v>
          </cell>
        </row>
        <row r="390">
          <cell r="BB390">
            <v>92.93802213129003</v>
          </cell>
        </row>
        <row r="391">
          <cell r="BB391">
            <v>99.99999999999997</v>
          </cell>
        </row>
        <row r="392">
          <cell r="BB392">
            <v>49.70675733106671</v>
          </cell>
        </row>
        <row r="393">
          <cell r="BB393">
            <v>100.00000000000003</v>
          </cell>
        </row>
        <row r="394">
          <cell r="BB394">
            <v>51.03716446893285</v>
          </cell>
        </row>
        <row r="395">
          <cell r="BB395">
            <v>100.00000000000003</v>
          </cell>
        </row>
        <row r="396">
          <cell r="BB396">
            <v>91.32122931624508</v>
          </cell>
        </row>
        <row r="397">
          <cell r="BB397">
            <v>100</v>
          </cell>
        </row>
        <row r="398">
          <cell r="BB398">
            <v>95.54244358679354</v>
          </cell>
        </row>
        <row r="399">
          <cell r="BB399">
            <v>100.00000000000003</v>
          </cell>
        </row>
        <row r="400">
          <cell r="BB400">
            <v>96.82990110431686</v>
          </cell>
        </row>
        <row r="401">
          <cell r="BB401">
            <v>100</v>
          </cell>
        </row>
        <row r="402">
          <cell r="BB402">
            <v>91.61104933619286</v>
          </cell>
        </row>
        <row r="403">
          <cell r="BB403">
            <v>99.99999999999997</v>
          </cell>
        </row>
        <row r="405">
          <cell r="BB405">
            <v>100</v>
          </cell>
        </row>
        <row r="406">
          <cell r="BB406">
            <v>92.32452579500067</v>
          </cell>
        </row>
        <row r="407">
          <cell r="BB407">
            <v>100</v>
          </cell>
        </row>
        <row r="408">
          <cell r="BB408">
            <v>63.68318924546672</v>
          </cell>
        </row>
        <row r="409">
          <cell r="BB409">
            <v>99.99999999999999</v>
          </cell>
        </row>
        <row r="410">
          <cell r="BB410">
            <v>48.73324592314471</v>
          </cell>
        </row>
      </sheetData>
      <sheetData sheetId="6">
        <row r="383">
          <cell r="P383">
            <v>14.432203331426045</v>
          </cell>
          <cell r="Q383">
            <v>16.42779915729988</v>
          </cell>
          <cell r="R383">
            <v>20.534091709582057</v>
          </cell>
          <cell r="S383">
            <v>24.778716271136695</v>
          </cell>
          <cell r="T383">
            <v>29.16400358697722</v>
          </cell>
          <cell r="U383">
            <v>33.81628683289308</v>
          </cell>
          <cell r="V383">
            <v>38.59739028370105</v>
          </cell>
          <cell r="W383">
            <v>43.38878582973532</v>
          </cell>
          <cell r="X383">
            <v>48.419086074812526</v>
          </cell>
          <cell r="Y383">
            <v>53.054512310685645</v>
          </cell>
          <cell r="Z383">
            <v>57.57328204905306</v>
          </cell>
          <cell r="AA383">
            <v>59.70299145048472</v>
          </cell>
          <cell r="AB383">
            <v>61.595191853959754</v>
          </cell>
          <cell r="AC383">
            <v>63.712230642860575</v>
          </cell>
          <cell r="AD383">
            <v>68.2406525532772</v>
          </cell>
          <cell r="AE383">
            <v>72.64481568746012</v>
          </cell>
          <cell r="AF383">
            <v>76.67785576999056</v>
          </cell>
          <cell r="AG383">
            <v>80.0296228299156</v>
          </cell>
          <cell r="AH383">
            <v>83.03002366199107</v>
          </cell>
          <cell r="AI383">
            <v>86.34006253536612</v>
          </cell>
          <cell r="AJ383">
            <v>89.44666934546517</v>
          </cell>
          <cell r="AK383">
            <v>92.5194497200756</v>
          </cell>
          <cell r="AL383">
            <v>95.44179478463205</v>
          </cell>
          <cell r="AM383">
            <v>97.3992844706636</v>
          </cell>
          <cell r="AN383">
            <v>99.23840954060778</v>
          </cell>
          <cell r="AO383">
            <v>99.98105778645464</v>
          </cell>
          <cell r="AP383">
            <v>99.99999999999997</v>
          </cell>
        </row>
        <row r="385"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3.6468055981860172</v>
          </cell>
          <cell r="O385">
            <v>3.9249597852691984</v>
          </cell>
          <cell r="P385">
            <v>3.993380408782384</v>
          </cell>
          <cell r="Q385">
            <v>4.386945481894688</v>
          </cell>
          <cell r="R385">
            <v>4.40697122890257</v>
          </cell>
          <cell r="S385">
            <v>5.0443845196552175</v>
          </cell>
          <cell r="T385">
            <v>5.957361632924075</v>
          </cell>
          <cell r="U385">
            <v>8.027454983790465</v>
          </cell>
          <cell r="V385">
            <v>10.752326541057375</v>
          </cell>
          <cell r="W385">
            <v>11.220379299210824</v>
          </cell>
          <cell r="X385">
            <v>11.858507444402857</v>
          </cell>
          <cell r="Y385">
            <v>14.342277732318573</v>
          </cell>
          <cell r="Z385">
            <v>16.594739727165877</v>
          </cell>
          <cell r="AC385">
            <v>16.594739727165877</v>
          </cell>
          <cell r="AD385">
            <v>16.594739727165877</v>
          </cell>
          <cell r="AE385">
            <v>16.594739727165877</v>
          </cell>
          <cell r="AF385">
            <v>16.594739727165877</v>
          </cell>
          <cell r="AG385">
            <v>16.594739727165877</v>
          </cell>
          <cell r="AH385">
            <v>16.594739727165877</v>
          </cell>
          <cell r="AI385">
            <v>16.594739727165877</v>
          </cell>
          <cell r="AJ385">
            <v>16.594739727165877</v>
          </cell>
          <cell r="AK385">
            <v>16.594739727165877</v>
          </cell>
          <cell r="AL385">
            <v>16.594739727165877</v>
          </cell>
          <cell r="AM385">
            <v>16.594739727165877</v>
          </cell>
          <cell r="AN385">
            <v>16.594739727165877</v>
          </cell>
          <cell r="AO385">
            <v>16.594739727165877</v>
          </cell>
          <cell r="AP385">
            <v>16.594739727165877</v>
          </cell>
        </row>
        <row r="389">
          <cell r="F389">
            <v>0</v>
          </cell>
          <cell r="G389">
            <v>0</v>
          </cell>
        </row>
        <row r="391"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L391">
            <v>0.7329842931937172</v>
          </cell>
          <cell r="M391">
            <v>0.7329842931937172</v>
          </cell>
          <cell r="O391">
            <v>2.60974627466774</v>
          </cell>
          <cell r="P391">
            <v>2.60974627466774</v>
          </cell>
        </row>
        <row r="393">
          <cell r="F393">
            <v>0</v>
          </cell>
          <cell r="G393">
            <v>0</v>
          </cell>
          <cell r="I393">
            <v>0</v>
          </cell>
          <cell r="O393">
            <v>19.124888617924306</v>
          </cell>
          <cell r="P393">
            <v>19.124888617924306</v>
          </cell>
          <cell r="Q393">
            <v>19.124888617924306</v>
          </cell>
        </row>
        <row r="395">
          <cell r="F395">
            <v>0</v>
          </cell>
          <cell r="G395">
            <v>0</v>
          </cell>
          <cell r="H395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9"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1"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M405">
            <v>23.815194207266828</v>
          </cell>
          <cell r="N405">
            <v>23.815194207266828</v>
          </cell>
          <cell r="O405">
            <v>23.815194207266828</v>
          </cell>
          <cell r="P405">
            <v>23.815194207266828</v>
          </cell>
          <cell r="Q405">
            <v>23.815194207266828</v>
          </cell>
          <cell r="R405">
            <v>23.815194207266828</v>
          </cell>
        </row>
        <row r="407"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</row>
        <row r="409">
          <cell r="F409">
            <v>0</v>
          </cell>
          <cell r="G409">
            <v>0</v>
          </cell>
          <cell r="H409">
            <v>0</v>
          </cell>
          <cell r="M409">
            <v>17.198731839402353</v>
          </cell>
          <cell r="N409">
            <v>17.198731839402353</v>
          </cell>
          <cell r="O409">
            <v>17.198731839402353</v>
          </cell>
          <cell r="P409">
            <v>17.198731839402353</v>
          </cell>
          <cell r="Q409">
            <v>17.198731839402353</v>
          </cell>
          <cell r="R409">
            <v>17.198731839402353</v>
          </cell>
        </row>
      </sheetData>
      <sheetData sheetId="10">
        <row r="383">
          <cell r="Z383">
            <v>7.855774972979626</v>
          </cell>
          <cell r="AA383">
            <v>9.949618593978055</v>
          </cell>
          <cell r="AB383">
            <v>13.017925133957295</v>
          </cell>
          <cell r="AC383">
            <v>17.346480322763526</v>
          </cell>
          <cell r="AD383">
            <v>22.009996772171615</v>
          </cell>
          <cell r="AE383">
            <v>27.018859721124485</v>
          </cell>
          <cell r="AF383">
            <v>33.39193591309827</v>
          </cell>
          <cell r="AG383">
            <v>41.86713019765821</v>
          </cell>
          <cell r="AH383">
            <v>50.22974279463295</v>
          </cell>
          <cell r="AI383">
            <v>58.63303397915219</v>
          </cell>
          <cell r="AJ383">
            <v>67.37391461256476</v>
          </cell>
          <cell r="AK383">
            <v>75.0257592858318</v>
          </cell>
          <cell r="AL383">
            <v>83.56091806407406</v>
          </cell>
          <cell r="AM383">
            <v>91.60536753509564</v>
          </cell>
        </row>
        <row r="385">
          <cell r="Z385">
            <v>7.72012997387263</v>
          </cell>
          <cell r="AA385">
            <v>9.407853816521168</v>
          </cell>
          <cell r="AB385">
            <v>11.066139449824158</v>
          </cell>
          <cell r="AC385">
            <v>12.215948572500468</v>
          </cell>
          <cell r="AD385">
            <v>14.043135845112644</v>
          </cell>
          <cell r="AE385">
            <v>17.77706527396818</v>
          </cell>
          <cell r="AF385">
            <v>20.252490557093676</v>
          </cell>
          <cell r="AG385">
            <v>22.709665863119227</v>
          </cell>
          <cell r="AH385">
            <v>25.711914027941447</v>
          </cell>
          <cell r="AI385">
            <v>28.91827506261262</v>
          </cell>
          <cell r="AJ385">
            <v>32.043982963491416</v>
          </cell>
          <cell r="AK385">
            <v>36.36367843305912</v>
          </cell>
          <cell r="AL385">
            <v>40.870474475945066</v>
          </cell>
          <cell r="AM385">
            <v>45.86938679337982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BB81"/>
  <sheetViews>
    <sheetView tabSelected="1" view="pageBreakPreview" zoomScaleNormal="90" zoomScaleSheetLayoutView="100" workbookViewId="0" topLeftCell="A1">
      <selection activeCell="BE30" sqref="BE30"/>
    </sheetView>
  </sheetViews>
  <sheetFormatPr defaultColWidth="9.140625" defaultRowHeight="12"/>
  <cols>
    <col min="1" max="1" width="4.00390625" style="254" customWidth="1"/>
    <col min="2" max="2" width="3.421875" style="254" customWidth="1"/>
    <col min="3" max="3" width="2.28125" style="254" customWidth="1"/>
    <col min="4" max="4" width="17.00390625" style="255" customWidth="1"/>
    <col min="5" max="5" width="3.140625" style="255" customWidth="1"/>
    <col min="6" max="6" width="3.00390625" style="328" customWidth="1"/>
    <col min="7" max="9" width="3.00390625" style="322" customWidth="1"/>
    <col min="10" max="13" width="3.00390625" style="318" customWidth="1"/>
    <col min="14" max="14" width="3.00390625" style="257" customWidth="1"/>
    <col min="15" max="17" width="3.00390625" style="325" customWidth="1"/>
    <col min="18" max="18" width="3.00390625" style="257" customWidth="1"/>
    <col min="19" max="19" width="3.28125" style="257" customWidth="1"/>
    <col min="20" max="20" width="3.8515625" style="257" customWidth="1"/>
    <col min="21" max="21" width="3.7109375" style="257" customWidth="1"/>
    <col min="22" max="23" width="3.28125" style="318" customWidth="1"/>
    <col min="24" max="24" width="3.421875" style="318" customWidth="1"/>
    <col min="25" max="25" width="4.00390625" style="318" customWidth="1"/>
    <col min="26" max="26" width="3.57421875" style="257" customWidth="1"/>
    <col min="27" max="27" width="3.00390625" style="257" customWidth="1"/>
    <col min="28" max="29" width="3.00390625" style="325" customWidth="1"/>
    <col min="30" max="30" width="3.7109375" style="257" customWidth="1"/>
    <col min="31" max="31" width="3.140625" style="257" customWidth="1"/>
    <col min="32" max="32" width="3.57421875" style="257" customWidth="1"/>
    <col min="33" max="33" width="3.421875" style="257" customWidth="1"/>
    <col min="34" max="34" width="3.421875" style="318" customWidth="1"/>
    <col min="35" max="35" width="3.57421875" style="318" customWidth="1"/>
    <col min="36" max="37" width="3.421875" style="318" customWidth="1"/>
    <col min="38" max="38" width="3.421875" style="257" customWidth="1"/>
    <col min="39" max="39" width="4.00390625" style="257" customWidth="1"/>
    <col min="40" max="42" width="3.421875" style="325" customWidth="1"/>
    <col min="43" max="43" width="3.421875" style="329" customWidth="1"/>
    <col min="44" max="45" width="3.421875" style="254" customWidth="1"/>
    <col min="46" max="50" width="3.421875" style="257" customWidth="1"/>
    <col min="51" max="51" width="3.57421875" style="257" customWidth="1"/>
    <col min="52" max="52" width="3.421875" style="257" customWidth="1"/>
    <col min="53" max="54" width="3.8515625" style="257" customWidth="1"/>
    <col min="55" max="16384" width="9.00390625" style="257" customWidth="1"/>
  </cols>
  <sheetData>
    <row r="1" spans="1:54" s="4" customFormat="1" ht="35.25" customHeight="1">
      <c r="A1" s="2"/>
      <c r="B1" s="3"/>
      <c r="C1" s="1"/>
      <c r="D1" s="402" t="s">
        <v>31</v>
      </c>
      <c r="E1" s="402"/>
      <c r="F1" s="402"/>
      <c r="G1" s="402"/>
      <c r="H1" s="402"/>
      <c r="I1" s="402"/>
      <c r="J1" s="402"/>
      <c r="K1" s="402"/>
      <c r="L1" s="402"/>
      <c r="M1" s="402"/>
      <c r="N1" s="402"/>
      <c r="O1" s="402"/>
      <c r="P1" s="402"/>
      <c r="Q1" s="402"/>
      <c r="R1" s="402"/>
      <c r="S1" s="402"/>
      <c r="T1" s="402"/>
      <c r="U1" s="402"/>
      <c r="V1" s="402"/>
      <c r="W1" s="402"/>
      <c r="X1" s="402"/>
      <c r="Y1" s="402"/>
      <c r="Z1" s="402"/>
      <c r="AA1" s="402"/>
      <c r="AB1" s="402"/>
      <c r="AC1" s="402"/>
      <c r="AD1" s="402"/>
      <c r="AE1" s="402"/>
      <c r="AF1" s="402"/>
      <c r="AG1" s="402"/>
      <c r="AH1" s="402"/>
      <c r="AI1" s="402"/>
      <c r="AJ1" s="402"/>
      <c r="AK1" s="402"/>
      <c r="AL1" s="402"/>
      <c r="AM1" s="402"/>
      <c r="AN1" s="402"/>
      <c r="AO1" s="402"/>
      <c r="AP1" s="402"/>
      <c r="AQ1" s="402"/>
      <c r="AR1" s="402"/>
      <c r="AS1" s="402"/>
      <c r="AT1" s="402"/>
      <c r="AU1" s="402"/>
      <c r="AV1" s="402"/>
      <c r="AW1" s="402"/>
      <c r="AX1" s="402"/>
      <c r="AY1" s="402"/>
      <c r="AZ1" s="402"/>
      <c r="BA1" s="402"/>
      <c r="BB1" s="402"/>
    </row>
    <row r="2" spans="1:54" s="16" customFormat="1" ht="6" customHeight="1">
      <c r="A2" s="5"/>
      <c r="B2" s="6"/>
      <c r="C2" s="5"/>
      <c r="D2" s="7"/>
      <c r="E2" s="7"/>
      <c r="F2" s="8"/>
      <c r="G2" s="7"/>
      <c r="H2" s="7"/>
      <c r="I2" s="7"/>
      <c r="J2" s="7"/>
      <c r="K2" s="7"/>
      <c r="L2" s="7"/>
      <c r="M2" s="7"/>
      <c r="N2" s="7"/>
      <c r="O2" s="7"/>
      <c r="P2" s="9"/>
      <c r="Q2" s="9"/>
      <c r="R2" s="10"/>
      <c r="S2" s="10"/>
      <c r="T2" s="10"/>
      <c r="U2" s="10"/>
      <c r="V2" s="10"/>
      <c r="W2" s="10"/>
      <c r="X2" s="10"/>
      <c r="Y2" s="10"/>
      <c r="Z2" s="10"/>
      <c r="AA2" s="11"/>
      <c r="AB2" s="12"/>
      <c r="AC2" s="12"/>
      <c r="AD2" s="12"/>
      <c r="AE2" s="12"/>
      <c r="AF2" s="13"/>
      <c r="AG2" s="12"/>
      <c r="AH2" s="394"/>
      <c r="AI2" s="394"/>
      <c r="AJ2" s="11"/>
      <c r="AK2" s="11"/>
      <c r="AL2" s="11"/>
      <c r="AM2" s="11"/>
      <c r="AN2" s="11"/>
      <c r="AO2" s="11"/>
      <c r="AP2" s="11"/>
      <c r="AQ2" s="14"/>
      <c r="AR2" s="15"/>
      <c r="AS2" s="15"/>
      <c r="AT2" s="11"/>
      <c r="AU2" s="11"/>
      <c r="AV2" s="11"/>
      <c r="AW2" s="11"/>
      <c r="AX2" s="11"/>
      <c r="AY2" s="11"/>
      <c r="AZ2" s="11"/>
      <c r="BA2" s="11"/>
      <c r="BB2" s="11"/>
    </row>
    <row r="3" spans="1:54" s="16" customFormat="1" ht="12.75" customHeight="1">
      <c r="A3" s="5"/>
      <c r="B3" s="6"/>
      <c r="C3" s="5"/>
      <c r="D3" s="388" t="s">
        <v>32</v>
      </c>
      <c r="E3" s="388"/>
      <c r="F3" s="17" t="s">
        <v>33</v>
      </c>
      <c r="G3" s="391">
        <v>38702</v>
      </c>
      <c r="H3" s="391"/>
      <c r="I3" s="391"/>
      <c r="J3" s="391"/>
      <c r="K3" s="391"/>
      <c r="L3" s="18"/>
      <c r="M3" s="18"/>
      <c r="N3" s="18"/>
      <c r="O3" s="18"/>
      <c r="P3" s="18"/>
      <c r="Q3" s="18"/>
      <c r="R3" s="389" t="s">
        <v>34</v>
      </c>
      <c r="S3" s="389"/>
      <c r="T3" s="389"/>
      <c r="U3" s="389"/>
      <c r="V3" s="389"/>
      <c r="W3" s="19" t="s">
        <v>33</v>
      </c>
      <c r="X3" s="390">
        <f>(G5-G3)/30</f>
        <v>49.2</v>
      </c>
      <c r="Y3" s="390"/>
      <c r="Z3" s="390"/>
      <c r="AA3" s="20"/>
      <c r="AB3" s="20"/>
      <c r="AC3" s="18"/>
      <c r="AD3" s="18"/>
      <c r="AE3" s="18"/>
      <c r="AF3" s="18"/>
      <c r="AG3" s="18"/>
      <c r="AI3" s="334"/>
      <c r="AJ3" s="334"/>
      <c r="AK3" s="334"/>
      <c r="AL3" s="334"/>
      <c r="AM3" s="334" t="s">
        <v>35</v>
      </c>
      <c r="AQ3" s="22"/>
      <c r="AR3" s="23"/>
      <c r="AS3" s="23"/>
      <c r="AT3" s="21" t="s">
        <v>33</v>
      </c>
      <c r="AU3" s="395">
        <f>ROUND(BB70,1)</f>
        <v>100</v>
      </c>
      <c r="AV3" s="395"/>
      <c r="AW3" s="18"/>
      <c r="AX3" s="18"/>
      <c r="AY3" s="18"/>
      <c r="AZ3" s="18"/>
      <c r="BA3" s="18"/>
      <c r="BB3" s="18"/>
    </row>
    <row r="4" spans="1:54" s="28" customFormat="1" ht="12.75" customHeight="1">
      <c r="A4" s="24"/>
      <c r="B4" s="25"/>
      <c r="C4" s="24"/>
      <c r="D4" s="361" t="s">
        <v>36</v>
      </c>
      <c r="E4" s="361"/>
      <c r="F4" s="26" t="s">
        <v>33</v>
      </c>
      <c r="G4" s="391">
        <v>39797</v>
      </c>
      <c r="H4" s="391"/>
      <c r="I4" s="391"/>
      <c r="J4" s="391"/>
      <c r="K4" s="391"/>
      <c r="L4" s="27"/>
      <c r="M4" s="27"/>
      <c r="N4" s="27"/>
      <c r="O4" s="27"/>
      <c r="P4" s="27"/>
      <c r="Q4" s="27"/>
      <c r="R4" s="400" t="s">
        <v>37</v>
      </c>
      <c r="S4" s="400"/>
      <c r="T4" s="400"/>
      <c r="U4" s="400"/>
      <c r="V4" s="400"/>
      <c r="W4" s="19" t="s">
        <v>33</v>
      </c>
      <c r="X4" s="390">
        <f>+(C68-G3)/30</f>
        <v>49.2</v>
      </c>
      <c r="Y4" s="390"/>
      <c r="Z4" s="390"/>
      <c r="AA4" s="27"/>
      <c r="AB4" s="27"/>
      <c r="AC4" s="27"/>
      <c r="AD4" s="27"/>
      <c r="AE4" s="27"/>
      <c r="AF4" s="27"/>
      <c r="AG4" s="27"/>
      <c r="AI4" s="27"/>
      <c r="AJ4" s="27"/>
      <c r="AK4" s="27"/>
      <c r="AL4" s="27"/>
      <c r="AM4" s="27" t="s">
        <v>38</v>
      </c>
      <c r="AQ4" s="22"/>
      <c r="AR4" s="23"/>
      <c r="AS4" s="23"/>
      <c r="AT4" s="21" t="s">
        <v>33</v>
      </c>
      <c r="AU4" s="395">
        <f>BB75</f>
        <v>91.00126540935733</v>
      </c>
      <c r="AV4" s="395"/>
      <c r="AW4" s="27"/>
      <c r="AX4" s="27"/>
      <c r="AY4" s="27"/>
      <c r="AZ4" s="27"/>
      <c r="BA4" s="27"/>
      <c r="BB4" s="27"/>
    </row>
    <row r="5" spans="1:48" s="27" customFormat="1" ht="17.25" customHeight="1">
      <c r="A5" s="24"/>
      <c r="B5" s="24"/>
      <c r="C5" s="24"/>
      <c r="D5" s="373" t="s">
        <v>39</v>
      </c>
      <c r="E5" s="373"/>
      <c r="F5" s="26" t="s">
        <v>33</v>
      </c>
      <c r="G5" s="391">
        <v>40178</v>
      </c>
      <c r="H5" s="391"/>
      <c r="I5" s="391"/>
      <c r="J5" s="391"/>
      <c r="K5" s="391"/>
      <c r="R5" s="373" t="s">
        <v>40</v>
      </c>
      <c r="S5" s="373"/>
      <c r="T5" s="373"/>
      <c r="U5" s="373"/>
      <c r="V5" s="373"/>
      <c r="W5" s="27" t="s">
        <v>33</v>
      </c>
      <c r="X5" s="401">
        <f>X4/X3</f>
        <v>1</v>
      </c>
      <c r="Y5" s="401"/>
      <c r="Z5" s="401"/>
      <c r="AI5" s="334"/>
      <c r="AJ5" s="334"/>
      <c r="AK5" s="334"/>
      <c r="AL5" s="334"/>
      <c r="AM5" s="334" t="s">
        <v>41</v>
      </c>
      <c r="AQ5" s="22"/>
      <c r="AR5" s="24"/>
      <c r="AS5" s="24"/>
      <c r="AT5" s="21" t="s">
        <v>33</v>
      </c>
      <c r="AU5" s="396">
        <f>ROUND(AU4-AU3,1)</f>
        <v>-9</v>
      </c>
      <c r="AV5" s="396"/>
    </row>
    <row r="6" spans="1:54" s="28" customFormat="1" ht="5.25" customHeight="1">
      <c r="A6" s="24"/>
      <c r="B6" s="25"/>
      <c r="C6" s="24"/>
      <c r="D6" s="29"/>
      <c r="E6" s="29"/>
      <c r="F6" s="30"/>
      <c r="G6" s="31"/>
      <c r="H6" s="31"/>
      <c r="I6" s="31"/>
      <c r="J6" s="32"/>
      <c r="K6" s="33"/>
      <c r="L6" s="417"/>
      <c r="M6" s="417"/>
      <c r="N6" s="417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4"/>
      <c r="AR6" s="35"/>
      <c r="AS6" s="35"/>
      <c r="AT6" s="29"/>
      <c r="AU6" s="29"/>
      <c r="AV6" s="29"/>
      <c r="AW6" s="29"/>
      <c r="AX6" s="29"/>
      <c r="AY6" s="29"/>
      <c r="AZ6" s="29"/>
      <c r="BA6" s="29"/>
      <c r="BB6" s="29"/>
    </row>
    <row r="7" spans="1:45" s="41" customFormat="1" ht="3.75" customHeight="1">
      <c r="A7" s="36"/>
      <c r="B7" s="37"/>
      <c r="C7" s="24"/>
      <c r="D7" s="38"/>
      <c r="E7" s="38"/>
      <c r="F7" s="39"/>
      <c r="G7" s="40"/>
      <c r="H7" s="40"/>
      <c r="I7" s="40"/>
      <c r="J7" s="40"/>
      <c r="K7" s="40"/>
      <c r="L7" s="40"/>
      <c r="M7" s="40"/>
      <c r="N7" s="40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22"/>
      <c r="AR7" s="37"/>
      <c r="AS7" s="36"/>
    </row>
    <row r="8" spans="1:45" s="43" customFormat="1" ht="8.25" customHeight="1">
      <c r="A8" s="42"/>
      <c r="B8" s="42"/>
      <c r="C8" s="42"/>
      <c r="F8" s="44"/>
      <c r="G8" s="45"/>
      <c r="H8" s="45"/>
      <c r="I8" s="45"/>
      <c r="J8" s="45"/>
      <c r="K8" s="45"/>
      <c r="N8" s="45"/>
      <c r="Q8" s="46"/>
      <c r="R8" s="47"/>
      <c r="T8" s="48"/>
      <c r="U8" s="49"/>
      <c r="V8" s="48"/>
      <c r="AE8" s="50"/>
      <c r="AQ8" s="22"/>
      <c r="AR8" s="42"/>
      <c r="AS8" s="42"/>
    </row>
    <row r="9" spans="1:45" s="43" customFormat="1" ht="8.25" customHeight="1">
      <c r="A9" s="42"/>
      <c r="B9" s="42"/>
      <c r="C9" s="42"/>
      <c r="D9" s="43" t="s">
        <v>42</v>
      </c>
      <c r="F9" s="44"/>
      <c r="G9" s="45"/>
      <c r="H9" s="45"/>
      <c r="I9" s="45"/>
      <c r="J9" s="45"/>
      <c r="K9" s="45"/>
      <c r="N9" s="45"/>
      <c r="Q9" s="46"/>
      <c r="R9" s="47">
        <v>45</v>
      </c>
      <c r="T9" s="48"/>
      <c r="U9" s="49">
        <v>100</v>
      </c>
      <c r="V9" s="48"/>
      <c r="AE9" s="50"/>
      <c r="AQ9" s="22"/>
      <c r="AR9" s="42"/>
      <c r="AS9" s="42"/>
    </row>
    <row r="10" spans="1:45" s="43" customFormat="1" ht="12.75">
      <c r="A10" s="42"/>
      <c r="B10" s="42"/>
      <c r="C10" s="51"/>
      <c r="F10" s="52"/>
      <c r="G10" s="45"/>
      <c r="H10" s="45"/>
      <c r="I10" s="45"/>
      <c r="J10" s="45"/>
      <c r="K10" s="45"/>
      <c r="N10" s="50" t="s">
        <v>43</v>
      </c>
      <c r="P10" s="50"/>
      <c r="Q10" s="50"/>
      <c r="R10" s="50"/>
      <c r="S10" s="50"/>
      <c r="T10" s="50"/>
      <c r="U10" s="50"/>
      <c r="V10" s="50"/>
      <c r="AA10" s="50"/>
      <c r="AB10" s="53"/>
      <c r="AC10" s="50"/>
      <c r="AD10" s="50"/>
      <c r="AE10" s="54" t="s">
        <v>44</v>
      </c>
      <c r="AQ10" s="55"/>
      <c r="AR10" s="42"/>
      <c r="AS10" s="42"/>
    </row>
    <row r="11" spans="1:45" s="43" customFormat="1" ht="12.75">
      <c r="A11" s="42"/>
      <c r="B11" s="42"/>
      <c r="C11" s="51"/>
      <c r="F11" s="52"/>
      <c r="G11" s="45"/>
      <c r="H11" s="45"/>
      <c r="I11" s="45"/>
      <c r="J11" s="45"/>
      <c r="K11" s="45"/>
      <c r="N11" s="50" t="s">
        <v>45</v>
      </c>
      <c r="P11" s="45"/>
      <c r="Q11" s="45"/>
      <c r="R11" s="45"/>
      <c r="S11" s="45"/>
      <c r="T11" s="45"/>
      <c r="U11" s="45"/>
      <c r="V11" s="45"/>
      <c r="AA11" s="45"/>
      <c r="AB11" s="53"/>
      <c r="AC11" s="53"/>
      <c r="AE11" s="54" t="s">
        <v>46</v>
      </c>
      <c r="AQ11" s="55"/>
      <c r="AR11" s="42"/>
      <c r="AS11" s="42"/>
    </row>
    <row r="12" spans="1:45" s="43" customFormat="1" ht="12.75">
      <c r="A12" s="42"/>
      <c r="B12" s="42"/>
      <c r="C12" s="51"/>
      <c r="F12" s="52"/>
      <c r="G12" s="45"/>
      <c r="H12" s="45"/>
      <c r="I12" s="45"/>
      <c r="J12" s="45"/>
      <c r="K12" s="45"/>
      <c r="N12" s="50"/>
      <c r="P12" s="45"/>
      <c r="Q12" s="45"/>
      <c r="R12" s="56">
        <v>50</v>
      </c>
      <c r="S12" s="45"/>
      <c r="T12" s="45"/>
      <c r="U12" s="45"/>
      <c r="V12" s="45"/>
      <c r="AA12" s="45"/>
      <c r="AB12" s="50"/>
      <c r="AE12" s="54" t="s">
        <v>47</v>
      </c>
      <c r="AQ12" s="55"/>
      <c r="AR12" s="42"/>
      <c r="AS12" s="42"/>
    </row>
    <row r="13" spans="1:45" s="41" customFormat="1" ht="4.5" customHeight="1">
      <c r="A13" s="36"/>
      <c r="B13" s="37"/>
      <c r="C13" s="36"/>
      <c r="D13" s="57" t="s">
        <v>42</v>
      </c>
      <c r="E13" s="57"/>
      <c r="F13" s="58"/>
      <c r="G13" s="59"/>
      <c r="H13" s="59"/>
      <c r="I13" s="59"/>
      <c r="J13" s="60"/>
      <c r="K13" s="60"/>
      <c r="L13" s="60"/>
      <c r="M13" s="60"/>
      <c r="N13" s="61"/>
      <c r="O13" s="60"/>
      <c r="P13" s="60"/>
      <c r="Q13" s="60"/>
      <c r="R13" s="61"/>
      <c r="S13" s="61"/>
      <c r="T13" s="61"/>
      <c r="U13" s="61"/>
      <c r="V13" s="60"/>
      <c r="W13" s="60"/>
      <c r="X13" s="60"/>
      <c r="Y13" s="60"/>
      <c r="Z13" s="61"/>
      <c r="AA13" s="61"/>
      <c r="AB13" s="60"/>
      <c r="AC13" s="60"/>
      <c r="AD13" s="61"/>
      <c r="AE13" s="61"/>
      <c r="AF13" s="61"/>
      <c r="AG13" s="61"/>
      <c r="AH13" s="60"/>
      <c r="AI13" s="60"/>
      <c r="AJ13" s="60"/>
      <c r="AK13" s="60"/>
      <c r="AL13" s="61"/>
      <c r="AM13" s="61"/>
      <c r="AN13" s="60"/>
      <c r="AO13" s="60"/>
      <c r="AP13" s="60"/>
      <c r="AQ13" s="55"/>
      <c r="AR13" s="37"/>
      <c r="AS13" s="36"/>
    </row>
    <row r="14" spans="1:54" s="67" customFormat="1" ht="12" customHeight="1">
      <c r="A14" s="62"/>
      <c r="B14" s="63"/>
      <c r="C14" s="64"/>
      <c r="D14" s="65"/>
      <c r="E14" s="65"/>
      <c r="F14" s="66">
        <v>2005</v>
      </c>
      <c r="G14" s="405">
        <v>2006</v>
      </c>
      <c r="H14" s="406"/>
      <c r="I14" s="406"/>
      <c r="J14" s="406"/>
      <c r="K14" s="406"/>
      <c r="L14" s="406"/>
      <c r="M14" s="406"/>
      <c r="N14" s="406"/>
      <c r="O14" s="406"/>
      <c r="P14" s="406"/>
      <c r="Q14" s="406"/>
      <c r="R14" s="407"/>
      <c r="S14" s="411">
        <v>2007</v>
      </c>
      <c r="T14" s="412"/>
      <c r="U14" s="412"/>
      <c r="V14" s="412"/>
      <c r="W14" s="412"/>
      <c r="X14" s="412"/>
      <c r="Y14" s="412"/>
      <c r="Z14" s="412"/>
      <c r="AA14" s="412"/>
      <c r="AB14" s="412"/>
      <c r="AC14" s="412"/>
      <c r="AD14" s="413"/>
      <c r="AE14" s="411">
        <v>2008</v>
      </c>
      <c r="AF14" s="412"/>
      <c r="AG14" s="412"/>
      <c r="AH14" s="412"/>
      <c r="AI14" s="412"/>
      <c r="AJ14" s="412"/>
      <c r="AK14" s="412"/>
      <c r="AL14" s="412"/>
      <c r="AM14" s="412"/>
      <c r="AN14" s="412"/>
      <c r="AO14" s="412"/>
      <c r="AP14" s="413"/>
      <c r="AQ14" s="397">
        <v>2009</v>
      </c>
      <c r="AR14" s="398"/>
      <c r="AS14" s="398"/>
      <c r="AT14" s="398"/>
      <c r="AU14" s="398"/>
      <c r="AV14" s="398"/>
      <c r="AW14" s="398"/>
      <c r="AX14" s="398"/>
      <c r="AY14" s="398"/>
      <c r="AZ14" s="398"/>
      <c r="BA14" s="398"/>
      <c r="BB14" s="399"/>
    </row>
    <row r="15" spans="1:54" s="80" customFormat="1" ht="12" customHeight="1">
      <c r="A15" s="68"/>
      <c r="B15" s="69"/>
      <c r="C15" s="68"/>
      <c r="D15" s="70"/>
      <c r="E15" s="70"/>
      <c r="F15" s="71" t="s">
        <v>48</v>
      </c>
      <c r="G15" s="72" t="s">
        <v>49</v>
      </c>
      <c r="H15" s="73" t="s">
        <v>50</v>
      </c>
      <c r="I15" s="73" t="s">
        <v>51</v>
      </c>
      <c r="J15" s="73" t="s">
        <v>52</v>
      </c>
      <c r="K15" s="73" t="s">
        <v>51</v>
      </c>
      <c r="L15" s="73" t="s">
        <v>49</v>
      </c>
      <c r="M15" s="73" t="s">
        <v>49</v>
      </c>
      <c r="N15" s="73" t="s">
        <v>52</v>
      </c>
      <c r="O15" s="73" t="s">
        <v>53</v>
      </c>
      <c r="P15" s="73" t="s">
        <v>54</v>
      </c>
      <c r="Q15" s="73" t="s">
        <v>55</v>
      </c>
      <c r="R15" s="74" t="s">
        <v>48</v>
      </c>
      <c r="S15" s="75" t="s">
        <v>49</v>
      </c>
      <c r="T15" s="74" t="s">
        <v>50</v>
      </c>
      <c r="U15" s="74" t="s">
        <v>51</v>
      </c>
      <c r="V15" s="74" t="s">
        <v>52</v>
      </c>
      <c r="W15" s="74" t="s">
        <v>51</v>
      </c>
      <c r="X15" s="74" t="s">
        <v>49</v>
      </c>
      <c r="Y15" s="74" t="s">
        <v>49</v>
      </c>
      <c r="Z15" s="74" t="s">
        <v>52</v>
      </c>
      <c r="AA15" s="74" t="s">
        <v>53</v>
      </c>
      <c r="AB15" s="74" t="s">
        <v>54</v>
      </c>
      <c r="AC15" s="74" t="s">
        <v>55</v>
      </c>
      <c r="AD15" s="74" t="s">
        <v>48</v>
      </c>
      <c r="AE15" s="75" t="s">
        <v>49</v>
      </c>
      <c r="AF15" s="74" t="s">
        <v>50</v>
      </c>
      <c r="AG15" s="74" t="s">
        <v>51</v>
      </c>
      <c r="AH15" s="74" t="s">
        <v>52</v>
      </c>
      <c r="AI15" s="74" t="s">
        <v>51</v>
      </c>
      <c r="AJ15" s="74" t="s">
        <v>49</v>
      </c>
      <c r="AK15" s="74" t="s">
        <v>49</v>
      </c>
      <c r="AL15" s="74" t="s">
        <v>52</v>
      </c>
      <c r="AM15" s="74" t="s">
        <v>53</v>
      </c>
      <c r="AN15" s="74" t="s">
        <v>54</v>
      </c>
      <c r="AO15" s="74" t="s">
        <v>55</v>
      </c>
      <c r="AP15" s="74" t="s">
        <v>48</v>
      </c>
      <c r="AQ15" s="76" t="s">
        <v>49</v>
      </c>
      <c r="AR15" s="77" t="s">
        <v>50</v>
      </c>
      <c r="AS15" s="77" t="s">
        <v>51</v>
      </c>
      <c r="AT15" s="78" t="s">
        <v>52</v>
      </c>
      <c r="AU15" s="77" t="s">
        <v>51</v>
      </c>
      <c r="AV15" s="77" t="s">
        <v>49</v>
      </c>
      <c r="AW15" s="78" t="s">
        <v>49</v>
      </c>
      <c r="AX15" s="77" t="s">
        <v>52</v>
      </c>
      <c r="AY15" s="77" t="s">
        <v>53</v>
      </c>
      <c r="AZ15" s="78" t="s">
        <v>54</v>
      </c>
      <c r="BA15" s="78" t="s">
        <v>55</v>
      </c>
      <c r="BB15" s="79" t="s">
        <v>48</v>
      </c>
    </row>
    <row r="16" spans="1:54" s="91" customFormat="1" ht="8.25" customHeight="1">
      <c r="A16" s="81"/>
      <c r="B16" s="82"/>
      <c r="C16" s="81"/>
      <c r="D16" s="359" t="s">
        <v>11</v>
      </c>
      <c r="E16" s="360"/>
      <c r="F16" s="83">
        <f>IF('[1]3 Combined Progress '!F389=0,"",'[1]3 Combined Progress '!F389)</f>
      </c>
      <c r="G16" s="84">
        <f>IF('[1]3 Combined Progress '!G389=0,"",'[1]3 Combined Progress '!G389)</f>
      </c>
      <c r="H16" s="85"/>
      <c r="I16" s="85"/>
      <c r="J16" s="85"/>
      <c r="K16" s="85"/>
      <c r="L16" s="85"/>
      <c r="M16" s="85"/>
      <c r="N16" s="85"/>
      <c r="O16" s="85"/>
      <c r="P16" s="86"/>
      <c r="Q16" s="85"/>
      <c r="R16" s="86"/>
      <c r="S16" s="87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6"/>
      <c r="AE16" s="87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8"/>
      <c r="AQ16" s="89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>
        <f>'[1]Rev. Combined Progress (2)'!BB389</f>
        <v>100.00000000000003</v>
      </c>
    </row>
    <row r="17" spans="1:54" s="104" customFormat="1" ht="4.5" customHeight="1">
      <c r="A17" s="92"/>
      <c r="B17" s="93"/>
      <c r="C17" s="92"/>
      <c r="D17" s="376"/>
      <c r="E17" s="377"/>
      <c r="F17" s="94"/>
      <c r="G17" s="95"/>
      <c r="H17" s="96"/>
      <c r="I17" s="97"/>
      <c r="J17" s="97"/>
      <c r="K17" s="97"/>
      <c r="L17" s="97"/>
      <c r="M17" s="97"/>
      <c r="N17" s="97"/>
      <c r="O17" s="97"/>
      <c r="P17" s="97"/>
      <c r="Q17" s="97"/>
      <c r="R17" s="98"/>
      <c r="S17" s="96"/>
      <c r="T17" s="97"/>
      <c r="U17" s="97"/>
      <c r="V17" s="97"/>
      <c r="W17" s="97"/>
      <c r="X17" s="97"/>
      <c r="Y17" s="97"/>
      <c r="Z17" s="99"/>
      <c r="AA17" s="100"/>
      <c r="AB17" s="101"/>
      <c r="AC17" s="99"/>
      <c r="AD17" s="101"/>
      <c r="AE17" s="102"/>
      <c r="AF17" s="99"/>
      <c r="AG17" s="99"/>
      <c r="AH17" s="99"/>
      <c r="AI17" s="99"/>
      <c r="AJ17" s="99"/>
      <c r="AK17" s="99"/>
      <c r="AL17" s="103"/>
      <c r="AM17" s="99"/>
      <c r="AN17" s="99"/>
      <c r="AO17" s="99"/>
      <c r="AP17" s="101"/>
      <c r="AQ17" s="102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101"/>
    </row>
    <row r="18" spans="1:54" s="118" customFormat="1" ht="4.5" customHeight="1">
      <c r="A18" s="42"/>
      <c r="B18" s="105"/>
      <c r="C18" s="42"/>
      <c r="D18" s="376"/>
      <c r="E18" s="377"/>
      <c r="F18" s="106"/>
      <c r="G18" s="107"/>
      <c r="H18" s="108"/>
      <c r="I18" s="108"/>
      <c r="J18" s="108"/>
      <c r="K18" s="108"/>
      <c r="L18" s="108"/>
      <c r="M18" s="108"/>
      <c r="N18" s="109"/>
      <c r="O18" s="110"/>
      <c r="P18" s="110"/>
      <c r="Q18" s="110"/>
      <c r="R18" s="111"/>
      <c r="S18" s="109"/>
      <c r="T18" s="110"/>
      <c r="U18" s="110"/>
      <c r="V18" s="110"/>
      <c r="W18" s="110"/>
      <c r="X18" s="110"/>
      <c r="Y18" s="110"/>
      <c r="Z18" s="112"/>
      <c r="AA18" s="112"/>
      <c r="AB18" s="112"/>
      <c r="AC18" s="112"/>
      <c r="AD18" s="113"/>
      <c r="AE18" s="114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5"/>
      <c r="AQ18" s="116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</row>
    <row r="19" spans="1:54" s="131" customFormat="1" ht="8.25" customHeight="1">
      <c r="A19" s="62"/>
      <c r="B19" s="63"/>
      <c r="C19" s="62" t="s">
        <v>42</v>
      </c>
      <c r="D19" s="378"/>
      <c r="E19" s="379"/>
      <c r="F19" s="119"/>
      <c r="G19" s="120"/>
      <c r="H19" s="121"/>
      <c r="I19" s="122"/>
      <c r="J19" s="121"/>
      <c r="K19" s="122"/>
      <c r="L19" s="122"/>
      <c r="M19" s="122"/>
      <c r="N19" s="121"/>
      <c r="O19" s="121"/>
      <c r="P19" s="123"/>
      <c r="Q19" s="122"/>
      <c r="R19" s="123"/>
      <c r="S19" s="124"/>
      <c r="T19" s="122"/>
      <c r="U19" s="125"/>
      <c r="V19" s="125"/>
      <c r="W19" s="125"/>
      <c r="X19" s="125"/>
      <c r="Y19" s="125"/>
      <c r="Z19" s="85"/>
      <c r="AA19" s="85"/>
      <c r="AB19" s="85"/>
      <c r="AC19" s="85"/>
      <c r="AD19" s="86"/>
      <c r="AE19" s="87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7"/>
      <c r="AQ19" s="128"/>
      <c r="AR19" s="129"/>
      <c r="AS19" s="130"/>
      <c r="AT19" s="129"/>
      <c r="AU19" s="335"/>
      <c r="AV19" s="335"/>
      <c r="AW19" s="335"/>
      <c r="AX19" s="335"/>
      <c r="AY19" s="335"/>
      <c r="AZ19" s="335"/>
      <c r="BA19" s="126"/>
      <c r="BB19" s="336">
        <f>'[1]Rev. Combined Progress (2)'!BB390</f>
        <v>92.93802213129003</v>
      </c>
    </row>
    <row r="20" spans="1:54" s="91" customFormat="1" ht="8.25" customHeight="1">
      <c r="A20" s="81"/>
      <c r="B20" s="82"/>
      <c r="C20" s="81"/>
      <c r="D20" s="374" t="s">
        <v>56</v>
      </c>
      <c r="E20" s="375"/>
      <c r="F20" s="83">
        <f>IF('[1]3 Combined Progress '!F391=0,"",'[1]3 Combined Progress '!F391)</f>
      </c>
      <c r="G20" s="84">
        <f>IF('[1]3 Combined Progress '!G391=0,"",'[1]3 Combined Progress '!G391)</f>
      </c>
      <c r="H20" s="132">
        <f>IF('[1]3 Combined Progress '!H391=0,"",'[1]3 Combined Progress '!H391)</f>
      </c>
      <c r="I20" s="132">
        <f>IF('[1]3 Combined Progress '!I391=0,"",'[1]3 Combined Progress '!I391)</f>
      </c>
      <c r="J20" s="132"/>
      <c r="K20" s="85"/>
      <c r="L20" s="133">
        <f>IF('[1]3 Combined Progress '!L391=0,"",'[1]3 Combined Progress '!L391)</f>
        <v>0.7329842931937172</v>
      </c>
      <c r="M20" s="133">
        <f>IF('[1]3 Combined Progress '!M391=0,"",'[1]3 Combined Progress '!M391)</f>
        <v>0.7329842931937172</v>
      </c>
      <c r="N20" s="85"/>
      <c r="O20" s="133">
        <f>IF('[1]3 Combined Progress '!O391=0,"",'[1]3 Combined Progress '!O391)</f>
        <v>2.60974627466774</v>
      </c>
      <c r="P20" s="133">
        <f>IF('[1]3 Combined Progress '!P391=0,"",'[1]3 Combined Progress '!P391)</f>
        <v>2.60974627466774</v>
      </c>
      <c r="Q20" s="85"/>
      <c r="R20" s="86"/>
      <c r="S20" s="87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  <c r="AE20" s="87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8"/>
      <c r="AQ20" s="89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>
        <f>'[1]Rev. Combined Progress (2)'!BB391</f>
        <v>99.99999999999997</v>
      </c>
    </row>
    <row r="21" spans="1:54" s="104" customFormat="1" ht="4.5" customHeight="1">
      <c r="A21" s="92"/>
      <c r="B21" s="93"/>
      <c r="C21" s="92"/>
      <c r="D21" s="376"/>
      <c r="E21" s="377"/>
      <c r="F21" s="94"/>
      <c r="G21" s="95"/>
      <c r="H21" s="134"/>
      <c r="I21" s="135"/>
      <c r="J21" s="96"/>
      <c r="K21" s="97"/>
      <c r="L21" s="136"/>
      <c r="M21" s="135"/>
      <c r="N21" s="137"/>
      <c r="O21" s="138"/>
      <c r="P21" s="135"/>
      <c r="Q21" s="139"/>
      <c r="R21" s="140"/>
      <c r="S21" s="96"/>
      <c r="T21" s="97"/>
      <c r="U21" s="97"/>
      <c r="V21" s="97"/>
      <c r="W21" s="97"/>
      <c r="X21" s="97"/>
      <c r="Y21" s="97"/>
      <c r="Z21" s="99"/>
      <c r="AA21" s="99"/>
      <c r="AB21" s="99"/>
      <c r="AC21" s="99"/>
      <c r="AD21" s="101"/>
      <c r="AE21" s="102"/>
      <c r="AF21" s="99"/>
      <c r="AG21" s="99"/>
      <c r="AH21" s="99"/>
      <c r="AI21" s="99"/>
      <c r="AJ21" s="99"/>
      <c r="AK21" s="99"/>
      <c r="AL21" s="100"/>
      <c r="AM21" s="100"/>
      <c r="AN21" s="99"/>
      <c r="AO21" s="99"/>
      <c r="AP21" s="101"/>
      <c r="AQ21" s="102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101"/>
    </row>
    <row r="22" spans="1:54" s="118" customFormat="1" ht="4.5" customHeight="1">
      <c r="A22" s="42"/>
      <c r="B22" s="105"/>
      <c r="C22" s="42"/>
      <c r="D22" s="376"/>
      <c r="E22" s="377"/>
      <c r="F22" s="106"/>
      <c r="G22" s="107"/>
      <c r="H22" s="141"/>
      <c r="I22" s="141"/>
      <c r="J22" s="108"/>
      <c r="K22" s="108"/>
      <c r="L22" s="141"/>
      <c r="M22" s="141"/>
      <c r="N22" s="108"/>
      <c r="O22" s="142"/>
      <c r="P22" s="143"/>
      <c r="Q22" s="144"/>
      <c r="R22" s="142"/>
      <c r="S22" s="145"/>
      <c r="T22" s="141"/>
      <c r="U22" s="141"/>
      <c r="V22" s="141"/>
      <c r="W22" s="141"/>
      <c r="X22" s="141"/>
      <c r="Y22" s="110"/>
      <c r="Z22" s="112"/>
      <c r="AA22" s="112"/>
      <c r="AB22" s="146"/>
      <c r="AC22" s="146"/>
      <c r="AD22" s="113"/>
      <c r="AE22" s="114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5"/>
      <c r="AQ22" s="116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</row>
    <row r="23" spans="1:54" s="131" customFormat="1" ht="8.25" customHeight="1">
      <c r="A23" s="62"/>
      <c r="B23" s="63"/>
      <c r="C23" s="62"/>
      <c r="D23" s="378"/>
      <c r="E23" s="379"/>
      <c r="F23" s="119"/>
      <c r="G23" s="147"/>
      <c r="H23" s="122"/>
      <c r="I23" s="122"/>
      <c r="J23" s="122"/>
      <c r="K23" s="122"/>
      <c r="L23" s="122"/>
      <c r="M23" s="122"/>
      <c r="N23" s="122"/>
      <c r="O23" s="121"/>
      <c r="P23" s="123"/>
      <c r="Q23" s="122"/>
      <c r="R23" s="123"/>
      <c r="S23" s="124"/>
      <c r="T23" s="122"/>
      <c r="U23" s="125"/>
      <c r="V23" s="125"/>
      <c r="W23" s="125"/>
      <c r="X23" s="125"/>
      <c r="Y23" s="125"/>
      <c r="Z23" s="125"/>
      <c r="AA23" s="125"/>
      <c r="AB23" s="125"/>
      <c r="AC23" s="125"/>
      <c r="AD23" s="148"/>
      <c r="AE23" s="149"/>
      <c r="AF23" s="122"/>
      <c r="AG23" s="125"/>
      <c r="AH23" s="150"/>
      <c r="AI23" s="150"/>
      <c r="AJ23" s="150"/>
      <c r="AK23" s="150"/>
      <c r="AL23" s="150"/>
      <c r="AM23" s="150"/>
      <c r="AN23" s="125"/>
      <c r="AO23" s="122"/>
      <c r="AP23" s="151"/>
      <c r="AQ23" s="128"/>
      <c r="AR23" s="129"/>
      <c r="AS23" s="130"/>
      <c r="AT23" s="129"/>
      <c r="AU23" s="335"/>
      <c r="AV23" s="335"/>
      <c r="AW23" s="335"/>
      <c r="AX23" s="335"/>
      <c r="AY23" s="335"/>
      <c r="AZ23" s="335"/>
      <c r="BA23" s="126"/>
      <c r="BB23" s="336">
        <f>'[1]Rev. Combined Progress (2)'!BB392</f>
        <v>49.70675733106671</v>
      </c>
    </row>
    <row r="24" spans="1:54" s="91" customFormat="1" ht="8.25" customHeight="1">
      <c r="A24" s="81"/>
      <c r="B24" s="82"/>
      <c r="C24" s="81"/>
      <c r="D24" s="374" t="s">
        <v>14</v>
      </c>
      <c r="E24" s="375"/>
      <c r="F24" s="83">
        <f>IF('[1]3 Combined Progress '!F393=0,"",'[1]3 Combined Progress '!F393)</f>
      </c>
      <c r="G24" s="84">
        <f>IF('[1]3 Combined Progress '!G393=0,"",'[1]3 Combined Progress '!G393)</f>
      </c>
      <c r="H24" s="132"/>
      <c r="I24" s="132">
        <f>IF('[1]3 Combined Progress '!I393=0,"",'[1]3 Combined Progress '!I393)</f>
      </c>
      <c r="J24" s="85"/>
      <c r="K24" s="85"/>
      <c r="L24" s="85"/>
      <c r="M24" s="85"/>
      <c r="N24" s="85"/>
      <c r="O24" s="133">
        <f>IF('[1]3 Combined Progress '!O393=0,"",'[1]3 Combined Progress '!O393)</f>
        <v>19.124888617924306</v>
      </c>
      <c r="P24" s="152">
        <f>IF('[1]3 Combined Progress '!P393=0,"",'[1]3 Combined Progress '!P393)</f>
        <v>19.124888617924306</v>
      </c>
      <c r="Q24" s="133">
        <f>IF('[1]3 Combined Progress '!Q393=0,"",'[1]3 Combined Progress '!Q393)</f>
        <v>19.124888617924306</v>
      </c>
      <c r="R24" s="86"/>
      <c r="S24" s="87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6"/>
      <c r="AE24" s="87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8"/>
      <c r="AQ24" s="89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>
        <f>'[1]Rev. Combined Progress (2)'!BB393</f>
        <v>100.00000000000003</v>
      </c>
    </row>
    <row r="25" spans="1:54" s="104" customFormat="1" ht="4.5" customHeight="1">
      <c r="A25" s="92"/>
      <c r="B25" s="93"/>
      <c r="C25" s="92"/>
      <c r="D25" s="376"/>
      <c r="E25" s="377"/>
      <c r="F25" s="94"/>
      <c r="G25" s="95"/>
      <c r="H25" s="134"/>
      <c r="I25" s="153"/>
      <c r="J25" s="96"/>
      <c r="K25" s="97"/>
      <c r="L25" s="97"/>
      <c r="M25" s="97"/>
      <c r="N25" s="97"/>
      <c r="O25" s="136"/>
      <c r="P25" s="134"/>
      <c r="Q25" s="153"/>
      <c r="R25" s="97"/>
      <c r="S25" s="96"/>
      <c r="T25" s="97"/>
      <c r="U25" s="97"/>
      <c r="V25" s="97"/>
      <c r="W25" s="97"/>
      <c r="X25" s="97"/>
      <c r="Y25" s="97"/>
      <c r="Z25" s="99"/>
      <c r="AA25" s="100"/>
      <c r="AB25" s="99"/>
      <c r="AC25" s="99"/>
      <c r="AD25" s="101"/>
      <c r="AE25" s="102"/>
      <c r="AF25" s="99"/>
      <c r="AG25" s="99"/>
      <c r="AH25" s="99"/>
      <c r="AI25" s="99"/>
      <c r="AJ25" s="99"/>
      <c r="AK25" s="99"/>
      <c r="AL25" s="100"/>
      <c r="AM25" s="100"/>
      <c r="AN25" s="100"/>
      <c r="AO25" s="99"/>
      <c r="AP25" s="101"/>
      <c r="AQ25" s="102"/>
      <c r="AR25" s="99"/>
      <c r="AS25" s="99"/>
      <c r="AT25" s="99"/>
      <c r="AU25" s="99"/>
      <c r="AV25" s="99"/>
      <c r="AW25" s="99"/>
      <c r="AX25" s="99"/>
      <c r="AY25" s="99"/>
      <c r="AZ25" s="99"/>
      <c r="BA25" s="99"/>
      <c r="BB25" s="101"/>
    </row>
    <row r="26" spans="1:54" s="118" customFormat="1" ht="4.5" customHeight="1">
      <c r="A26" s="42"/>
      <c r="B26" s="105"/>
      <c r="C26" s="42"/>
      <c r="D26" s="376"/>
      <c r="E26" s="377"/>
      <c r="F26" s="106"/>
      <c r="G26" s="154"/>
      <c r="H26" s="141"/>
      <c r="I26" s="141"/>
      <c r="J26" s="108"/>
      <c r="K26" s="108"/>
      <c r="L26" s="108"/>
      <c r="M26" s="155"/>
      <c r="N26" s="109"/>
      <c r="O26" s="110"/>
      <c r="P26" s="111"/>
      <c r="Q26" s="156"/>
      <c r="R26" s="157"/>
      <c r="S26" s="109"/>
      <c r="T26" s="110"/>
      <c r="U26" s="110"/>
      <c r="V26" s="110"/>
      <c r="W26" s="141"/>
      <c r="X26" s="110"/>
      <c r="Y26" s="110"/>
      <c r="Z26" s="112"/>
      <c r="AA26" s="112"/>
      <c r="AB26" s="112"/>
      <c r="AC26" s="112"/>
      <c r="AD26" s="113"/>
      <c r="AE26" s="144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5"/>
      <c r="AQ26" s="116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</row>
    <row r="27" spans="1:54" s="131" customFormat="1" ht="8.25" customHeight="1">
      <c r="A27" s="62"/>
      <c r="B27" s="63"/>
      <c r="C27" s="62"/>
      <c r="D27" s="378"/>
      <c r="E27" s="379"/>
      <c r="F27" s="158"/>
      <c r="G27" s="147"/>
      <c r="H27" s="159"/>
      <c r="I27" s="160"/>
      <c r="J27" s="159"/>
      <c r="K27" s="160"/>
      <c r="L27" s="160"/>
      <c r="M27" s="160"/>
      <c r="N27" s="160"/>
      <c r="O27" s="159"/>
      <c r="P27" s="161"/>
      <c r="Q27" s="160"/>
      <c r="R27" s="161"/>
      <c r="S27" s="162"/>
      <c r="T27" s="160"/>
      <c r="U27" s="150"/>
      <c r="V27" s="150"/>
      <c r="W27" s="150"/>
      <c r="X27" s="150"/>
      <c r="Y27" s="150"/>
      <c r="Z27" s="150"/>
      <c r="AA27" s="150"/>
      <c r="AB27" s="150"/>
      <c r="AC27" s="85"/>
      <c r="AD27" s="86"/>
      <c r="AE27" s="163"/>
      <c r="AF27" s="160"/>
      <c r="AG27" s="150"/>
      <c r="AH27" s="150"/>
      <c r="AI27" s="150"/>
      <c r="AJ27" s="150"/>
      <c r="AK27" s="150"/>
      <c r="AL27" s="150"/>
      <c r="AM27" s="150"/>
      <c r="AN27" s="125"/>
      <c r="AO27" s="122"/>
      <c r="AP27" s="164"/>
      <c r="AQ27" s="128"/>
      <c r="AR27" s="129"/>
      <c r="AS27" s="130"/>
      <c r="AT27" s="129"/>
      <c r="AU27" s="335"/>
      <c r="AV27" s="335"/>
      <c r="AW27" s="335"/>
      <c r="AX27" s="335"/>
      <c r="AY27" s="335"/>
      <c r="AZ27" s="335"/>
      <c r="BA27" s="126"/>
      <c r="BB27" s="336">
        <f>'[1]Rev. Combined Progress (2)'!BB394</f>
        <v>51.03716446893285</v>
      </c>
    </row>
    <row r="28" spans="1:54" s="173" customFormat="1" ht="8.25" customHeight="1">
      <c r="A28" s="165"/>
      <c r="B28" s="166"/>
      <c r="C28" s="165"/>
      <c r="D28" s="363" t="s">
        <v>57</v>
      </c>
      <c r="E28" s="364"/>
      <c r="F28" s="167">
        <f>IF('[1]3 Combined Progress '!F395=0,"",'[1]3 Combined Progress '!F395)</f>
      </c>
      <c r="G28" s="168">
        <f>IF('[1]3 Combined Progress '!G395=0,"",'[1]3 Combined Progress '!G395)</f>
      </c>
      <c r="H28" s="169">
        <f>IF('[1]3 Combined Progress '!H395=0,"",'[1]3 Combined Progress '!H395)</f>
      </c>
      <c r="I28" s="170"/>
      <c r="J28" s="170"/>
      <c r="K28" s="170"/>
      <c r="L28" s="170"/>
      <c r="M28" s="170"/>
      <c r="N28" s="170"/>
      <c r="O28" s="170"/>
      <c r="P28" s="171"/>
      <c r="Q28" s="170"/>
      <c r="R28" s="171"/>
      <c r="S28" s="172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1"/>
      <c r="AE28" s="172"/>
      <c r="AF28" s="170"/>
      <c r="AG28" s="170"/>
      <c r="AH28" s="170"/>
      <c r="AI28" s="170"/>
      <c r="AJ28" s="170"/>
      <c r="AK28" s="170"/>
      <c r="AL28" s="170"/>
      <c r="AM28" s="170"/>
      <c r="AN28" s="170"/>
      <c r="AO28" s="85"/>
      <c r="AP28" s="88"/>
      <c r="AQ28" s="89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>
        <f>'[1]Rev. Combined Progress (2)'!BB395</f>
        <v>100.00000000000003</v>
      </c>
    </row>
    <row r="29" spans="1:54" s="104" customFormat="1" ht="4.5" customHeight="1">
      <c r="A29" s="92"/>
      <c r="B29" s="93"/>
      <c r="C29" s="92"/>
      <c r="D29" s="355"/>
      <c r="E29" s="356"/>
      <c r="F29" s="94"/>
      <c r="G29" s="95"/>
      <c r="H29" s="153"/>
      <c r="I29" s="174"/>
      <c r="J29" s="97"/>
      <c r="K29" s="97"/>
      <c r="L29" s="97"/>
      <c r="M29" s="97"/>
      <c r="N29" s="97"/>
      <c r="O29" s="97"/>
      <c r="P29" s="97"/>
      <c r="Q29" s="97"/>
      <c r="R29" s="97"/>
      <c r="S29" s="96"/>
      <c r="T29" s="97"/>
      <c r="U29" s="97"/>
      <c r="V29" s="97"/>
      <c r="W29" s="97"/>
      <c r="X29" s="97"/>
      <c r="Y29" s="97"/>
      <c r="Z29" s="99"/>
      <c r="AA29" s="99"/>
      <c r="AB29" s="99"/>
      <c r="AC29" s="99"/>
      <c r="AD29" s="101"/>
      <c r="AE29" s="102"/>
      <c r="AF29" s="99"/>
      <c r="AG29" s="99"/>
      <c r="AH29" s="99"/>
      <c r="AI29" s="99"/>
      <c r="AJ29" s="99"/>
      <c r="AK29" s="99"/>
      <c r="AL29" s="100"/>
      <c r="AM29" s="100"/>
      <c r="AN29" s="99"/>
      <c r="AO29" s="100"/>
      <c r="AP29" s="101"/>
      <c r="AQ29" s="102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101"/>
    </row>
    <row r="30" spans="1:54" s="118" customFormat="1" ht="4.5" customHeight="1">
      <c r="A30" s="42"/>
      <c r="B30" s="105"/>
      <c r="C30" s="42"/>
      <c r="D30" s="355"/>
      <c r="E30" s="356"/>
      <c r="F30" s="106"/>
      <c r="G30" s="154"/>
      <c r="H30" s="141"/>
      <c r="I30" s="108"/>
      <c r="J30" s="108"/>
      <c r="K30" s="108"/>
      <c r="L30" s="108"/>
      <c r="M30" s="108"/>
      <c r="N30" s="157"/>
      <c r="O30" s="175"/>
      <c r="P30" s="157"/>
      <c r="Q30" s="146"/>
      <c r="R30" s="142"/>
      <c r="S30" s="109"/>
      <c r="T30" s="141"/>
      <c r="U30" s="110"/>
      <c r="V30" s="110"/>
      <c r="W30" s="110"/>
      <c r="X30" s="110"/>
      <c r="Y30" s="110"/>
      <c r="Z30" s="112"/>
      <c r="AA30" s="112"/>
      <c r="AB30" s="112"/>
      <c r="AC30" s="112"/>
      <c r="AD30" s="113"/>
      <c r="AE30" s="114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5"/>
      <c r="AQ30" s="116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</row>
    <row r="31" spans="1:54" s="131" customFormat="1" ht="8.25" customHeight="1">
      <c r="A31" s="62"/>
      <c r="B31" s="63"/>
      <c r="C31" s="62"/>
      <c r="D31" s="357"/>
      <c r="E31" s="358"/>
      <c r="F31" s="158"/>
      <c r="G31" s="147"/>
      <c r="H31" s="176"/>
      <c r="I31" s="150"/>
      <c r="J31" s="177"/>
      <c r="K31" s="150"/>
      <c r="L31" s="150"/>
      <c r="M31" s="150"/>
      <c r="N31" s="150"/>
      <c r="O31" s="177"/>
      <c r="P31" s="178"/>
      <c r="Q31" s="150"/>
      <c r="R31" s="178"/>
      <c r="S31" s="179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78"/>
      <c r="AE31" s="179"/>
      <c r="AF31" s="160"/>
      <c r="AG31" s="150"/>
      <c r="AH31" s="150"/>
      <c r="AI31" s="150"/>
      <c r="AJ31" s="150"/>
      <c r="AK31" s="150"/>
      <c r="AL31" s="150"/>
      <c r="AM31" s="150"/>
      <c r="AN31" s="125"/>
      <c r="AO31" s="122"/>
      <c r="AP31" s="164"/>
      <c r="AQ31" s="128"/>
      <c r="AR31" s="129"/>
      <c r="AS31" s="130"/>
      <c r="AT31" s="129"/>
      <c r="AU31" s="335"/>
      <c r="AV31" s="335"/>
      <c r="AW31" s="335"/>
      <c r="AX31" s="335"/>
      <c r="AY31" s="335"/>
      <c r="AZ31" s="335"/>
      <c r="BA31" s="126"/>
      <c r="BB31" s="336">
        <f>'[1]Rev. Combined Progress (2)'!BB396</f>
        <v>91.32122931624508</v>
      </c>
    </row>
    <row r="32" spans="1:54" s="173" customFormat="1" ht="8.25" customHeight="1">
      <c r="A32" s="165"/>
      <c r="B32" s="166"/>
      <c r="C32" s="165"/>
      <c r="D32" s="374" t="s">
        <v>58</v>
      </c>
      <c r="E32" s="375"/>
      <c r="F32" s="180">
        <f>IF('[1]3 Combined Progress '!F397=0,"",'[1]3 Combined Progress '!F397)</f>
      </c>
      <c r="G32" s="181">
        <f>IF('[1]3 Combined Progress '!G397=0,"",'[1]3 Combined Progress '!G397)</f>
      </c>
      <c r="H32" s="132">
        <f>IF('[1]3 Combined Progress '!H397=0,"",'[1]3 Combined Progress '!H397)</f>
      </c>
      <c r="I32" s="132">
        <f>IF('[1]3 Combined Progress '!I397=0,"",'[1]3 Combined Progress '!I397)</f>
      </c>
      <c r="J32" s="85"/>
      <c r="K32" s="85"/>
      <c r="L32" s="85"/>
      <c r="M32" s="85"/>
      <c r="N32" s="85"/>
      <c r="O32" s="85"/>
      <c r="P32" s="86"/>
      <c r="Q32" s="85"/>
      <c r="R32" s="86"/>
      <c r="S32" s="87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6"/>
      <c r="AE32" s="87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8"/>
      <c r="AQ32" s="89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>
        <f>'[1]Rev. Combined Progress (2)'!BB397</f>
        <v>100</v>
      </c>
    </row>
    <row r="33" spans="1:54" s="104" customFormat="1" ht="4.5" customHeight="1">
      <c r="A33" s="92"/>
      <c r="B33" s="93"/>
      <c r="C33" s="92"/>
      <c r="D33" s="376"/>
      <c r="E33" s="377"/>
      <c r="F33" s="94"/>
      <c r="G33" s="182"/>
      <c r="H33" s="134"/>
      <c r="I33" s="134"/>
      <c r="J33" s="97"/>
      <c r="K33" s="97"/>
      <c r="L33" s="97"/>
      <c r="M33" s="97"/>
      <c r="N33" s="97"/>
      <c r="O33" s="97"/>
      <c r="P33" s="97"/>
      <c r="Q33" s="97"/>
      <c r="R33" s="97"/>
      <c r="S33" s="96"/>
      <c r="T33" s="97"/>
      <c r="U33" s="97"/>
      <c r="V33" s="97"/>
      <c r="W33" s="97"/>
      <c r="X33" s="97"/>
      <c r="Y33" s="97"/>
      <c r="Z33" s="99"/>
      <c r="AA33" s="99"/>
      <c r="AB33" s="99"/>
      <c r="AC33" s="99"/>
      <c r="AD33" s="101"/>
      <c r="AE33" s="102"/>
      <c r="AF33" s="99"/>
      <c r="AG33" s="99"/>
      <c r="AH33" s="99"/>
      <c r="AI33" s="99"/>
      <c r="AJ33" s="99"/>
      <c r="AK33" s="99"/>
      <c r="AL33" s="100"/>
      <c r="AM33" s="100"/>
      <c r="AN33" s="99"/>
      <c r="AO33" s="99"/>
      <c r="AP33" s="101"/>
      <c r="AQ33" s="102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101"/>
    </row>
    <row r="34" spans="1:54" s="118" customFormat="1" ht="4.5" customHeight="1">
      <c r="A34" s="42"/>
      <c r="B34" s="105"/>
      <c r="C34" s="42"/>
      <c r="D34" s="376"/>
      <c r="E34" s="377"/>
      <c r="F34" s="106"/>
      <c r="G34" s="107"/>
      <c r="H34" s="141"/>
      <c r="I34" s="141"/>
      <c r="J34" s="108"/>
      <c r="K34" s="108"/>
      <c r="L34" s="108"/>
      <c r="M34" s="108"/>
      <c r="N34" s="108"/>
      <c r="O34" s="108"/>
      <c r="P34" s="142"/>
      <c r="Q34" s="141"/>
      <c r="R34" s="142"/>
      <c r="S34" s="145"/>
      <c r="T34" s="141"/>
      <c r="U34" s="141"/>
      <c r="V34" s="141"/>
      <c r="W34" s="141"/>
      <c r="X34" s="110"/>
      <c r="Y34" s="110"/>
      <c r="Z34" s="112"/>
      <c r="AA34" s="112"/>
      <c r="AB34" s="112"/>
      <c r="AC34" s="112"/>
      <c r="AD34" s="113"/>
      <c r="AE34" s="114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5"/>
      <c r="AQ34" s="116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</row>
    <row r="35" spans="1:54" s="131" customFormat="1" ht="8.25" customHeight="1">
      <c r="A35" s="62"/>
      <c r="B35" s="63"/>
      <c r="C35" s="62"/>
      <c r="D35" s="378"/>
      <c r="E35" s="379"/>
      <c r="F35" s="158"/>
      <c r="G35" s="147"/>
      <c r="H35" s="160"/>
      <c r="I35" s="150"/>
      <c r="J35" s="177"/>
      <c r="K35" s="150"/>
      <c r="L35" s="150"/>
      <c r="M35" s="150"/>
      <c r="N35" s="150"/>
      <c r="O35" s="150"/>
      <c r="P35" s="178"/>
      <c r="Q35" s="150"/>
      <c r="R35" s="178"/>
      <c r="S35" s="179"/>
      <c r="T35" s="150"/>
      <c r="U35" s="150"/>
      <c r="V35" s="150"/>
      <c r="W35" s="150"/>
      <c r="X35" s="150"/>
      <c r="Y35" s="150"/>
      <c r="Z35" s="150"/>
      <c r="AA35" s="150"/>
      <c r="AB35" s="150"/>
      <c r="AC35" s="150"/>
      <c r="AD35" s="178"/>
      <c r="AE35" s="179"/>
      <c r="AF35" s="160"/>
      <c r="AG35" s="150"/>
      <c r="AH35" s="150"/>
      <c r="AI35" s="150"/>
      <c r="AJ35" s="150"/>
      <c r="AK35" s="150"/>
      <c r="AL35" s="150"/>
      <c r="AM35" s="150"/>
      <c r="AN35" s="125"/>
      <c r="AO35" s="122"/>
      <c r="AP35" s="164"/>
      <c r="AQ35" s="128"/>
      <c r="AR35" s="129"/>
      <c r="AS35" s="130"/>
      <c r="AT35" s="129"/>
      <c r="AU35" s="335"/>
      <c r="AV35" s="335"/>
      <c r="AW35" s="335"/>
      <c r="AX35" s="335"/>
      <c r="AY35" s="335"/>
      <c r="AZ35" s="335"/>
      <c r="BA35" s="126"/>
      <c r="BB35" s="336">
        <f>'[1]Rev. Combined Progress (2)'!BB398</f>
        <v>95.54244358679354</v>
      </c>
    </row>
    <row r="36" spans="1:54" s="91" customFormat="1" ht="8.25" customHeight="1">
      <c r="A36" s="81"/>
      <c r="B36" s="82"/>
      <c r="C36" s="81"/>
      <c r="D36" s="374" t="s">
        <v>59</v>
      </c>
      <c r="E36" s="375"/>
      <c r="F36" s="180">
        <f>IF('[1]3 Combined Progress '!F399=0,"",'[1]3 Combined Progress '!F399)</f>
      </c>
      <c r="G36" s="181">
        <f>IF('[1]3 Combined Progress '!G399=0,"",'[1]3 Combined Progress '!G399)</f>
      </c>
      <c r="H36" s="85">
        <f>IF('[1]3 Combined Progress '!H399=0,"",'[1]3 Combined Progress '!H399)</f>
      </c>
      <c r="I36" s="85">
        <f>IF('[1]3 Combined Progress '!I399=0,"",'[1]3 Combined Progress '!I399)</f>
      </c>
      <c r="J36" s="85"/>
      <c r="K36" s="85"/>
      <c r="L36" s="85"/>
      <c r="M36" s="85"/>
      <c r="N36" s="85"/>
      <c r="O36" s="85"/>
      <c r="P36" s="86"/>
      <c r="Q36" s="85"/>
      <c r="R36" s="86"/>
      <c r="S36" s="87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6"/>
      <c r="AE36" s="87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8"/>
      <c r="AQ36" s="89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>
        <f>'[1]Rev. Combined Progress (2)'!BB399</f>
        <v>100.00000000000003</v>
      </c>
    </row>
    <row r="37" spans="1:54" s="104" customFormat="1" ht="4.5" customHeight="1">
      <c r="A37" s="92"/>
      <c r="B37" s="93"/>
      <c r="C37" s="92"/>
      <c r="D37" s="376"/>
      <c r="E37" s="377"/>
      <c r="F37" s="94"/>
      <c r="G37" s="182"/>
      <c r="H37" s="134"/>
      <c r="I37" s="135"/>
      <c r="J37" s="96"/>
      <c r="K37" s="97"/>
      <c r="L37" s="97"/>
      <c r="M37" s="97"/>
      <c r="N37" s="97"/>
      <c r="O37" s="97"/>
      <c r="P37" s="97"/>
      <c r="Q37" s="97"/>
      <c r="R37" s="97"/>
      <c r="S37" s="96"/>
      <c r="T37" s="97"/>
      <c r="U37" s="97"/>
      <c r="V37" s="97"/>
      <c r="W37" s="97"/>
      <c r="X37" s="97"/>
      <c r="Y37" s="97"/>
      <c r="Z37" s="99"/>
      <c r="AA37" s="99"/>
      <c r="AB37" s="99"/>
      <c r="AC37" s="99"/>
      <c r="AD37" s="101"/>
      <c r="AE37" s="102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101"/>
      <c r="AQ37" s="102"/>
      <c r="AR37" s="99"/>
      <c r="AS37" s="99"/>
      <c r="AT37" s="99"/>
      <c r="AU37" s="99"/>
      <c r="AV37" s="99"/>
      <c r="AW37" s="99"/>
      <c r="AX37" s="99"/>
      <c r="AY37" s="99"/>
      <c r="AZ37" s="99"/>
      <c r="BA37" s="99"/>
      <c r="BB37" s="101"/>
    </row>
    <row r="38" spans="1:54" s="118" customFormat="1" ht="4.5" customHeight="1">
      <c r="A38" s="42"/>
      <c r="B38" s="105"/>
      <c r="C38" s="42"/>
      <c r="D38" s="376"/>
      <c r="E38" s="377"/>
      <c r="F38" s="106"/>
      <c r="G38" s="107"/>
      <c r="H38" s="141"/>
      <c r="I38" s="141"/>
      <c r="J38" s="141"/>
      <c r="K38" s="183"/>
      <c r="L38" s="141"/>
      <c r="M38" s="184"/>
      <c r="N38" s="141"/>
      <c r="O38" s="142"/>
      <c r="P38" s="109"/>
      <c r="Q38" s="141"/>
      <c r="R38" s="142"/>
      <c r="S38" s="145"/>
      <c r="T38" s="141"/>
      <c r="U38" s="110"/>
      <c r="V38" s="110"/>
      <c r="W38" s="141"/>
      <c r="X38" s="110"/>
      <c r="Y38" s="110"/>
      <c r="Z38" s="112"/>
      <c r="AA38" s="112"/>
      <c r="AB38" s="112"/>
      <c r="AC38" s="112"/>
      <c r="AD38" s="113"/>
      <c r="AE38" s="114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5"/>
      <c r="AQ38" s="116"/>
      <c r="AR38" s="117"/>
      <c r="AS38" s="117"/>
      <c r="AT38" s="117"/>
      <c r="AU38" s="117"/>
      <c r="AV38" s="117"/>
      <c r="AW38" s="117"/>
      <c r="AX38" s="117"/>
      <c r="AY38" s="117"/>
      <c r="AZ38" s="117"/>
      <c r="BA38" s="117"/>
      <c r="BB38" s="117"/>
    </row>
    <row r="39" spans="1:54" s="131" customFormat="1" ht="8.25" customHeight="1">
      <c r="A39" s="62"/>
      <c r="B39" s="63"/>
      <c r="C39" s="62"/>
      <c r="D39" s="378"/>
      <c r="E39" s="379"/>
      <c r="F39" s="158"/>
      <c r="G39" s="147"/>
      <c r="H39" s="160"/>
      <c r="I39" s="150"/>
      <c r="J39" s="150"/>
      <c r="K39" s="185"/>
      <c r="L39" s="185"/>
      <c r="M39" s="122"/>
      <c r="N39" s="122"/>
      <c r="O39" s="122"/>
      <c r="P39" s="186"/>
      <c r="Q39" s="185"/>
      <c r="R39" s="186"/>
      <c r="S39" s="187"/>
      <c r="T39" s="121"/>
      <c r="U39" s="185"/>
      <c r="V39" s="185"/>
      <c r="W39" s="185"/>
      <c r="X39" s="185"/>
      <c r="Y39" s="185"/>
      <c r="Z39" s="185"/>
      <c r="AA39" s="122"/>
      <c r="AB39" s="122"/>
      <c r="AC39" s="122"/>
      <c r="AD39" s="123"/>
      <c r="AE39" s="124"/>
      <c r="AF39" s="185"/>
      <c r="AG39" s="122"/>
      <c r="AH39" s="185"/>
      <c r="AI39" s="122"/>
      <c r="AJ39" s="185"/>
      <c r="AK39" s="185"/>
      <c r="AL39" s="185"/>
      <c r="AM39" s="185"/>
      <c r="AN39" s="185"/>
      <c r="AO39" s="122"/>
      <c r="AP39" s="188"/>
      <c r="AQ39" s="128"/>
      <c r="AR39" s="129"/>
      <c r="AS39" s="130"/>
      <c r="AT39" s="129"/>
      <c r="AU39" s="335"/>
      <c r="AV39" s="335"/>
      <c r="AW39" s="335"/>
      <c r="AX39" s="335"/>
      <c r="AY39" s="335"/>
      <c r="AZ39" s="335"/>
      <c r="BA39" s="126"/>
      <c r="BB39" s="336">
        <f>'[1]Rev. Combined Progress (2)'!BB400</f>
        <v>96.82990110431686</v>
      </c>
    </row>
    <row r="40" spans="1:54" s="91" customFormat="1" ht="8.25" customHeight="1">
      <c r="A40" s="81"/>
      <c r="B40" s="82"/>
      <c r="C40" s="81"/>
      <c r="D40" s="374" t="s">
        <v>18</v>
      </c>
      <c r="E40" s="375"/>
      <c r="F40" s="180">
        <f>IF('[1]3 Combined Progress '!F401=0,"",'[1]3 Combined Progress '!F401)</f>
      </c>
      <c r="G40" s="84">
        <f>IF('[1]3 Combined Progress '!G401=0,"",'[1]3 Combined Progress '!G401)</f>
      </c>
      <c r="H40" s="132">
        <f>IF('[1]3 Combined Progress '!H401=0,"",'[1]3 Combined Progress '!H401)</f>
      </c>
      <c r="I40" s="132">
        <f>IF('[1]3 Combined Progress '!I401=0,"",'[1]3 Combined Progress '!I401)</f>
      </c>
      <c r="J40" s="85"/>
      <c r="K40" s="85"/>
      <c r="L40" s="85"/>
      <c r="M40" s="85"/>
      <c r="N40" s="85"/>
      <c r="O40" s="85"/>
      <c r="P40" s="86"/>
      <c r="Q40" s="85"/>
      <c r="R40" s="86"/>
      <c r="S40" s="87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6"/>
      <c r="AE40" s="87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8"/>
      <c r="AQ40" s="89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>
        <f>'[1]Rev. Combined Progress (2)'!BB401</f>
        <v>100</v>
      </c>
    </row>
    <row r="41" spans="1:54" s="104" customFormat="1" ht="4.5" customHeight="1">
      <c r="A41" s="92"/>
      <c r="B41" s="93"/>
      <c r="C41" s="92"/>
      <c r="D41" s="376"/>
      <c r="E41" s="377"/>
      <c r="F41" s="94"/>
      <c r="G41" s="182"/>
      <c r="H41" s="135"/>
      <c r="I41" s="153"/>
      <c r="J41" s="96"/>
      <c r="K41" s="97"/>
      <c r="L41" s="97"/>
      <c r="M41" s="97"/>
      <c r="N41" s="97"/>
      <c r="O41" s="97"/>
      <c r="P41" s="97"/>
      <c r="Q41" s="97"/>
      <c r="R41" s="97"/>
      <c r="S41" s="96"/>
      <c r="T41" s="97"/>
      <c r="U41" s="97"/>
      <c r="V41" s="97"/>
      <c r="W41" s="97"/>
      <c r="X41" s="97"/>
      <c r="Y41" s="97"/>
      <c r="Z41" s="99"/>
      <c r="AA41" s="99"/>
      <c r="AB41" s="99"/>
      <c r="AC41" s="99"/>
      <c r="AD41" s="101"/>
      <c r="AE41" s="102"/>
      <c r="AF41" s="99"/>
      <c r="AG41" s="99"/>
      <c r="AH41" s="99"/>
      <c r="AI41" s="99"/>
      <c r="AJ41" s="99"/>
      <c r="AK41" s="99"/>
      <c r="AL41" s="99"/>
      <c r="AM41" s="99"/>
      <c r="AN41" s="99"/>
      <c r="AO41" s="100"/>
      <c r="AP41" s="101"/>
      <c r="AQ41" s="102"/>
      <c r="AR41" s="99"/>
      <c r="AS41" s="99"/>
      <c r="AT41" s="99"/>
      <c r="AU41" s="99"/>
      <c r="AV41" s="99"/>
      <c r="AW41" s="99"/>
      <c r="AX41" s="99"/>
      <c r="AY41" s="99"/>
      <c r="AZ41" s="99"/>
      <c r="BA41" s="99"/>
      <c r="BB41" s="101"/>
    </row>
    <row r="42" spans="1:54" s="118" customFormat="1" ht="4.5" customHeight="1">
      <c r="A42" s="42"/>
      <c r="B42" s="105"/>
      <c r="C42" s="42"/>
      <c r="D42" s="376"/>
      <c r="E42" s="377"/>
      <c r="F42" s="106"/>
      <c r="G42" s="107"/>
      <c r="H42" s="141"/>
      <c r="I42" s="141"/>
      <c r="J42" s="108"/>
      <c r="K42" s="108"/>
      <c r="L42" s="108"/>
      <c r="M42" s="108"/>
      <c r="N42" s="108"/>
      <c r="O42" s="108"/>
      <c r="P42" s="142"/>
      <c r="Q42" s="141"/>
      <c r="R42" s="142"/>
      <c r="S42" s="109"/>
      <c r="T42" s="110"/>
      <c r="U42" s="110"/>
      <c r="V42" s="110"/>
      <c r="W42" s="110"/>
      <c r="X42" s="110"/>
      <c r="Y42" s="110"/>
      <c r="Z42" s="112"/>
      <c r="AA42" s="112"/>
      <c r="AB42" s="112"/>
      <c r="AC42" s="112"/>
      <c r="AD42" s="113"/>
      <c r="AE42" s="114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5"/>
      <c r="AQ42" s="116"/>
      <c r="AR42" s="117"/>
      <c r="AS42" s="117"/>
      <c r="AT42" s="117"/>
      <c r="AU42" s="117"/>
      <c r="AV42" s="117"/>
      <c r="AW42" s="117"/>
      <c r="AX42" s="117"/>
      <c r="AY42" s="117"/>
      <c r="AZ42" s="117"/>
      <c r="BA42" s="117"/>
      <c r="BB42" s="117"/>
    </row>
    <row r="43" spans="1:54" s="131" customFormat="1" ht="8.25" customHeight="1">
      <c r="A43" s="62"/>
      <c r="B43" s="63"/>
      <c r="C43" s="62"/>
      <c r="D43" s="378"/>
      <c r="E43" s="379"/>
      <c r="F43" s="158"/>
      <c r="G43" s="147"/>
      <c r="H43" s="160"/>
      <c r="I43" s="150"/>
      <c r="J43" s="150"/>
      <c r="K43" s="150"/>
      <c r="L43" s="150"/>
      <c r="M43" s="177"/>
      <c r="N43" s="150"/>
      <c r="O43" s="150"/>
      <c r="P43" s="178"/>
      <c r="Q43" s="150"/>
      <c r="R43" s="178"/>
      <c r="S43" s="179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78"/>
      <c r="AE43" s="179"/>
      <c r="AF43" s="160"/>
      <c r="AG43" s="150"/>
      <c r="AH43" s="150"/>
      <c r="AI43" s="150"/>
      <c r="AJ43" s="150"/>
      <c r="AK43" s="150"/>
      <c r="AL43" s="150"/>
      <c r="AM43" s="150"/>
      <c r="AN43" s="125"/>
      <c r="AO43" s="122"/>
      <c r="AP43" s="164"/>
      <c r="AQ43" s="128"/>
      <c r="AR43" s="129"/>
      <c r="AS43" s="130"/>
      <c r="AT43" s="129"/>
      <c r="AU43" s="335"/>
      <c r="AV43" s="335"/>
      <c r="AW43" s="335"/>
      <c r="AX43" s="335"/>
      <c r="AY43" s="335"/>
      <c r="AZ43" s="335"/>
      <c r="BA43" s="126"/>
      <c r="BB43" s="336">
        <f>'[1]Rev. Combined Progress (2)'!BB402</f>
        <v>91.61104933619286</v>
      </c>
    </row>
    <row r="44" spans="1:54" s="91" customFormat="1" ht="8.25" customHeight="1">
      <c r="A44" s="81"/>
      <c r="B44" s="82"/>
      <c r="C44" s="81"/>
      <c r="D44" s="374" t="s">
        <v>19</v>
      </c>
      <c r="E44" s="375"/>
      <c r="F44" s="180">
        <f>IF('[1]3 Combined Progress '!F403=0,"",'[1]3 Combined Progress '!F403)</f>
      </c>
      <c r="G44" s="84">
        <f>IF('[1]3 Combined Progress '!G403=0,"",'[1]3 Combined Progress '!G403)</f>
      </c>
      <c r="H44" s="132">
        <f>IF('[1]3 Combined Progress '!H403=0,"",'[1]3 Combined Progress '!H403)</f>
      </c>
      <c r="I44" s="132">
        <f>IF('[1]3 Combined Progress '!I403=0,"",'[1]3 Combined Progress '!I403)</f>
      </c>
      <c r="J44" s="85"/>
      <c r="K44" s="85"/>
      <c r="L44" s="85"/>
      <c r="M44" s="85"/>
      <c r="N44" s="85"/>
      <c r="O44" s="85"/>
      <c r="P44" s="86"/>
      <c r="Q44" s="85"/>
      <c r="R44" s="86"/>
      <c r="S44" s="87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6"/>
      <c r="AE44" s="87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8"/>
      <c r="AQ44" s="89"/>
      <c r="AR44" s="90"/>
      <c r="AS44" s="90"/>
      <c r="AT44" s="90"/>
      <c r="AU44" s="90"/>
      <c r="AV44" s="90"/>
      <c r="AW44" s="90"/>
      <c r="AX44" s="90"/>
      <c r="AY44" s="90"/>
      <c r="AZ44" s="90"/>
      <c r="BA44" s="90"/>
      <c r="BB44" s="90">
        <f>'[1]Rev. Combined Progress (2)'!BB403</f>
        <v>99.99999999999997</v>
      </c>
    </row>
    <row r="45" spans="1:54" s="104" customFormat="1" ht="4.5" customHeight="1">
      <c r="A45" s="92"/>
      <c r="B45" s="93"/>
      <c r="C45" s="92"/>
      <c r="D45" s="376"/>
      <c r="E45" s="377"/>
      <c r="F45" s="94"/>
      <c r="G45" s="182"/>
      <c r="H45" s="135"/>
      <c r="I45" s="153"/>
      <c r="J45" s="96"/>
      <c r="K45" s="97"/>
      <c r="L45" s="97"/>
      <c r="M45" s="97"/>
      <c r="N45" s="97"/>
      <c r="O45" s="97"/>
      <c r="P45" s="97"/>
      <c r="Q45" s="97"/>
      <c r="R45" s="97"/>
      <c r="S45" s="96"/>
      <c r="T45" s="97"/>
      <c r="U45" s="97"/>
      <c r="V45" s="97"/>
      <c r="W45" s="97"/>
      <c r="X45" s="97"/>
      <c r="Y45" s="97"/>
      <c r="Z45" s="99"/>
      <c r="AA45" s="99"/>
      <c r="AB45" s="99"/>
      <c r="AC45" s="99"/>
      <c r="AD45" s="101"/>
      <c r="AE45" s="102"/>
      <c r="AF45" s="99"/>
      <c r="AG45" s="99"/>
      <c r="AH45" s="99"/>
      <c r="AI45" s="99"/>
      <c r="AJ45" s="99"/>
      <c r="AK45" s="99"/>
      <c r="AL45" s="99"/>
      <c r="AM45" s="99"/>
      <c r="AN45" s="100"/>
      <c r="AO45" s="100"/>
      <c r="AP45" s="189"/>
      <c r="AQ45" s="102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101"/>
    </row>
    <row r="46" spans="1:54" s="118" customFormat="1" ht="4.5" customHeight="1">
      <c r="A46" s="42"/>
      <c r="B46" s="105"/>
      <c r="C46" s="42"/>
      <c r="D46" s="376"/>
      <c r="E46" s="377"/>
      <c r="F46" s="106"/>
      <c r="G46" s="107"/>
      <c r="H46" s="141"/>
      <c r="I46" s="141"/>
      <c r="J46" s="108"/>
      <c r="K46" s="108"/>
      <c r="L46" s="108"/>
      <c r="M46" s="108"/>
      <c r="N46" s="108"/>
      <c r="O46" s="108"/>
      <c r="P46" s="142"/>
      <c r="Q46" s="141"/>
      <c r="R46" s="142"/>
      <c r="S46" s="145"/>
      <c r="T46" s="141"/>
      <c r="U46" s="141"/>
      <c r="V46" s="141"/>
      <c r="W46" s="141"/>
      <c r="X46" s="141"/>
      <c r="Y46" s="141"/>
      <c r="Z46" s="112"/>
      <c r="AA46" s="112"/>
      <c r="AB46" s="112"/>
      <c r="AC46" s="112"/>
      <c r="AD46" s="113"/>
      <c r="AE46" s="114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5"/>
      <c r="AQ46" s="116"/>
      <c r="AR46" s="117"/>
      <c r="AS46" s="117"/>
      <c r="AT46" s="117"/>
      <c r="AU46" s="117"/>
      <c r="AV46" s="117"/>
      <c r="AW46" s="117"/>
      <c r="AX46" s="117"/>
      <c r="AY46" s="117"/>
      <c r="AZ46" s="117"/>
      <c r="BA46" s="117"/>
      <c r="BB46" s="117"/>
    </row>
    <row r="47" spans="1:54" s="131" customFormat="1" ht="8.25" customHeight="1">
      <c r="A47" s="62"/>
      <c r="B47" s="63"/>
      <c r="C47" s="62"/>
      <c r="D47" s="378"/>
      <c r="E47" s="379"/>
      <c r="F47" s="158"/>
      <c r="G47" s="147"/>
      <c r="H47" s="160"/>
      <c r="I47" s="150"/>
      <c r="J47" s="150"/>
      <c r="K47" s="150"/>
      <c r="L47" s="150"/>
      <c r="M47" s="150"/>
      <c r="N47" s="177"/>
      <c r="O47" s="177"/>
      <c r="P47" s="178"/>
      <c r="Q47" s="150"/>
      <c r="R47" s="178"/>
      <c r="S47" s="179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78"/>
      <c r="AE47" s="179"/>
      <c r="AF47" s="160"/>
      <c r="AG47" s="150"/>
      <c r="AH47" s="150"/>
      <c r="AI47" s="150"/>
      <c r="AJ47" s="150"/>
      <c r="AK47" s="150"/>
      <c r="AL47" s="150"/>
      <c r="AM47" s="150"/>
      <c r="AN47" s="125"/>
      <c r="AO47" s="122"/>
      <c r="AP47" s="164"/>
      <c r="AQ47" s="128"/>
      <c r="AR47" s="129"/>
      <c r="AS47" s="130"/>
      <c r="AT47" s="129"/>
      <c r="AU47" s="335"/>
      <c r="AV47" s="335"/>
      <c r="AW47" s="335"/>
      <c r="AX47" s="335"/>
      <c r="AY47" s="335"/>
      <c r="AZ47" s="335"/>
      <c r="BA47" s="126"/>
      <c r="BB47" s="336">
        <f>'[1]Rev. Combined Progress (2)'!BB403</f>
        <v>99.99999999999997</v>
      </c>
    </row>
    <row r="48" spans="1:54" s="91" customFormat="1" ht="8.25" customHeight="1">
      <c r="A48" s="81"/>
      <c r="B48" s="82"/>
      <c r="C48" s="81"/>
      <c r="D48" s="374" t="s">
        <v>20</v>
      </c>
      <c r="E48" s="375"/>
      <c r="F48" s="180">
        <f>IF('[1]3 Combined Progress '!F405=0,"",'[1]3 Combined Progress '!F405)</f>
      </c>
      <c r="G48" s="181">
        <f>IF('[1]3 Combined Progress '!G405=0,"",'[1]3 Combined Progress '!G405)</f>
      </c>
      <c r="H48" s="85">
        <f>IF('[1]3 Combined Progress '!H405=0,"",'[1]3 Combined Progress '!H405)</f>
      </c>
      <c r="I48" s="132">
        <f>IF('[1]3 Combined Progress '!I405=0,"",'[1]3 Combined Progress '!I405)</f>
      </c>
      <c r="J48" s="132">
        <f>IF('[1]3 Combined Progress '!J405=0,"",'[1]3 Combined Progress '!J405)</f>
      </c>
      <c r="K48" s="85"/>
      <c r="L48" s="85"/>
      <c r="M48" s="133">
        <f>IF('[1]3 Combined Progress '!M405=0,"",'[1]3 Combined Progress '!M405)</f>
        <v>23.815194207266828</v>
      </c>
      <c r="N48" s="133">
        <f>IF('[1]3 Combined Progress '!N405=0,"",'[1]3 Combined Progress '!N405)</f>
        <v>23.815194207266828</v>
      </c>
      <c r="O48" s="133">
        <f>IF('[1]3 Combined Progress '!O405=0,"",'[1]3 Combined Progress '!O405)</f>
        <v>23.815194207266828</v>
      </c>
      <c r="P48" s="152">
        <f>IF('[1]3 Combined Progress '!P405=0,"",'[1]3 Combined Progress '!P405)</f>
        <v>23.815194207266828</v>
      </c>
      <c r="Q48" s="133">
        <f>IF('[1]3 Combined Progress '!Q405=0,"",'[1]3 Combined Progress '!Q405)</f>
        <v>23.815194207266828</v>
      </c>
      <c r="R48" s="152">
        <f>IF('[1]3 Combined Progress '!R405=0,"",'[1]3 Combined Progress '!R405)</f>
        <v>23.815194207266828</v>
      </c>
      <c r="S48" s="87"/>
      <c r="T48" s="85"/>
      <c r="U48" s="85"/>
      <c r="V48" s="85"/>
      <c r="W48" s="85"/>
      <c r="X48" s="85"/>
      <c r="Y48" s="132"/>
      <c r="Z48" s="132"/>
      <c r="AA48" s="132"/>
      <c r="AB48" s="132"/>
      <c r="AC48" s="132"/>
      <c r="AD48" s="190"/>
      <c r="AE48" s="191"/>
      <c r="AF48" s="132"/>
      <c r="AG48" s="132"/>
      <c r="AH48" s="132"/>
      <c r="AI48" s="132"/>
      <c r="AJ48" s="132"/>
      <c r="AK48" s="132"/>
      <c r="AL48" s="132"/>
      <c r="AM48" s="132"/>
      <c r="AN48" s="132"/>
      <c r="AO48" s="85"/>
      <c r="AP48" s="88"/>
      <c r="AQ48" s="89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>
        <f>'[1]Rev. Combined Progress (2)'!BB405</f>
        <v>100</v>
      </c>
    </row>
    <row r="49" spans="1:54" s="104" customFormat="1" ht="4.5" customHeight="1">
      <c r="A49" s="92"/>
      <c r="B49" s="93"/>
      <c r="C49" s="92"/>
      <c r="D49" s="376"/>
      <c r="E49" s="377"/>
      <c r="F49" s="94"/>
      <c r="G49" s="182"/>
      <c r="H49" s="135"/>
      <c r="I49" s="134"/>
      <c r="J49" s="153"/>
      <c r="K49" s="96"/>
      <c r="L49" s="97"/>
      <c r="M49" s="136"/>
      <c r="N49" s="134"/>
      <c r="O49" s="134"/>
      <c r="P49" s="135"/>
      <c r="Q49" s="134"/>
      <c r="R49" s="153"/>
      <c r="S49" s="96"/>
      <c r="T49" s="97"/>
      <c r="U49" s="97"/>
      <c r="V49" s="97"/>
      <c r="W49" s="97"/>
      <c r="X49" s="97"/>
      <c r="Y49" s="97"/>
      <c r="Z49" s="99"/>
      <c r="AA49" s="99"/>
      <c r="AB49" s="99"/>
      <c r="AC49" s="99"/>
      <c r="AD49" s="101"/>
      <c r="AE49" s="102"/>
      <c r="AF49" s="99"/>
      <c r="AG49" s="99"/>
      <c r="AH49" s="99"/>
      <c r="AI49" s="99"/>
      <c r="AJ49" s="99"/>
      <c r="AK49" s="99"/>
      <c r="AL49" s="99"/>
      <c r="AM49" s="99"/>
      <c r="AN49" s="99"/>
      <c r="AO49" s="100"/>
      <c r="AP49" s="189"/>
      <c r="AQ49" s="102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101"/>
    </row>
    <row r="50" spans="1:54" s="118" customFormat="1" ht="4.5" customHeight="1">
      <c r="A50" s="42"/>
      <c r="B50" s="105"/>
      <c r="C50" s="42"/>
      <c r="D50" s="376"/>
      <c r="E50" s="377"/>
      <c r="F50" s="106"/>
      <c r="G50" s="107"/>
      <c r="H50" s="141"/>
      <c r="I50" s="141"/>
      <c r="J50" s="141"/>
      <c r="K50" s="183"/>
      <c r="L50" s="141"/>
      <c r="M50" s="141"/>
      <c r="N50" s="141"/>
      <c r="O50" s="141"/>
      <c r="P50" s="142"/>
      <c r="Q50" s="141"/>
      <c r="R50" s="142"/>
      <c r="S50" s="145"/>
      <c r="T50" s="141"/>
      <c r="U50" s="141"/>
      <c r="V50" s="141"/>
      <c r="W50" s="141"/>
      <c r="X50" s="141"/>
      <c r="Y50" s="141"/>
      <c r="Z50" s="112"/>
      <c r="AA50" s="112"/>
      <c r="AB50" s="112"/>
      <c r="AC50" s="112"/>
      <c r="AD50" s="113"/>
      <c r="AE50" s="114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5"/>
      <c r="AQ50" s="116"/>
      <c r="AR50" s="117"/>
      <c r="AS50" s="117"/>
      <c r="AT50" s="117"/>
      <c r="AU50" s="117"/>
      <c r="AV50" s="117"/>
      <c r="AW50" s="117"/>
      <c r="AX50" s="117"/>
      <c r="AY50" s="117"/>
      <c r="AZ50" s="117"/>
      <c r="BA50" s="117"/>
      <c r="BB50" s="117"/>
    </row>
    <row r="51" spans="1:54" s="131" customFormat="1" ht="8.25" customHeight="1">
      <c r="A51" s="62"/>
      <c r="B51" s="63"/>
      <c r="C51" s="62"/>
      <c r="D51" s="378"/>
      <c r="E51" s="379"/>
      <c r="F51" s="158"/>
      <c r="G51" s="147"/>
      <c r="H51" s="160"/>
      <c r="I51" s="150"/>
      <c r="J51" s="150"/>
      <c r="K51" s="150"/>
      <c r="L51" s="150"/>
      <c r="M51" s="150"/>
      <c r="N51" s="150"/>
      <c r="O51" s="150"/>
      <c r="P51" s="178"/>
      <c r="Q51" s="150"/>
      <c r="R51" s="178"/>
      <c r="S51" s="179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78"/>
      <c r="AE51" s="179"/>
      <c r="AF51" s="160"/>
      <c r="AG51" s="150"/>
      <c r="AH51" s="150"/>
      <c r="AI51" s="150"/>
      <c r="AJ51" s="150"/>
      <c r="AK51" s="150"/>
      <c r="AL51" s="150"/>
      <c r="AM51" s="150"/>
      <c r="AN51" s="125"/>
      <c r="AO51" s="122"/>
      <c r="AP51" s="164"/>
      <c r="AQ51" s="128"/>
      <c r="AR51" s="129"/>
      <c r="AS51" s="130"/>
      <c r="AT51" s="129"/>
      <c r="AU51" s="335"/>
      <c r="AV51" s="335"/>
      <c r="AW51" s="335"/>
      <c r="AX51" s="335"/>
      <c r="AY51" s="335"/>
      <c r="AZ51" s="335"/>
      <c r="BA51" s="126"/>
      <c r="BB51" s="336">
        <f>'[1]Rev. Combined Progress (2)'!BB406</f>
        <v>92.32452579500067</v>
      </c>
    </row>
    <row r="52" spans="1:54" s="104" customFormat="1" ht="8.25" customHeight="1">
      <c r="A52" s="92"/>
      <c r="B52" s="93"/>
      <c r="C52" s="92"/>
      <c r="D52" s="374" t="s">
        <v>21</v>
      </c>
      <c r="E52" s="375"/>
      <c r="F52" s="167">
        <f>IF('[1]3 Combined Progress '!F407=0,"",'[1]3 Combined Progress '!F407)</f>
      </c>
      <c r="G52" s="168">
        <f>IF('[1]3 Combined Progress '!G407=0,"",'[1]3 Combined Progress '!G407)</f>
      </c>
      <c r="H52" s="170">
        <f>IF('[1]3 Combined Progress '!H407=0,"",'[1]3 Combined Progress '!H407)</f>
      </c>
      <c r="I52" s="170">
        <f>IF('[1]3 Combined Progress '!I407=0,"",'[1]3 Combined Progress '!I407)</f>
      </c>
      <c r="J52" s="170">
        <f>IF('[1]3 Combined Progress '!J407=0,"",'[1]3 Combined Progress '!J407)</f>
      </c>
      <c r="K52" s="169">
        <f>IF('[1]3 Combined Progress '!K407=0,"",'[1]3 Combined Progress '!K407)</f>
      </c>
      <c r="L52" s="169">
        <f>IF('[1]3 Combined Progress '!L407=0,"",'[1]3 Combined Progress '!L407)</f>
      </c>
      <c r="M52" s="169">
        <f>IF('[1]3 Combined Progress '!M407=0,"",'[1]3 Combined Progress '!M407)</f>
      </c>
      <c r="N52" s="169">
        <f>IF('[1]3 Combined Progress '!N407=0,"",'[1]3 Combined Progress '!N407)</f>
      </c>
      <c r="O52" s="169">
        <f>IF('[1]3 Combined Progress '!O407=0,"",'[1]3 Combined Progress '!O407)</f>
      </c>
      <c r="P52" s="192">
        <f>IF('[1]3 Combined Progress '!P407=0,"",'[1]3 Combined Progress '!P407)</f>
      </c>
      <c r="Q52" s="170"/>
      <c r="R52" s="171"/>
      <c r="S52" s="172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1"/>
      <c r="AE52" s="172"/>
      <c r="AF52" s="170"/>
      <c r="AG52" s="170"/>
      <c r="AH52" s="170"/>
      <c r="AI52" s="170"/>
      <c r="AJ52" s="170"/>
      <c r="AK52" s="170"/>
      <c r="AL52" s="170"/>
      <c r="AM52" s="170"/>
      <c r="AN52" s="170"/>
      <c r="AO52" s="85"/>
      <c r="AP52" s="88"/>
      <c r="AQ52" s="89"/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>
        <f>'[1]Rev. Combined Progress (2)'!BB407</f>
        <v>100</v>
      </c>
    </row>
    <row r="53" spans="1:54" s="104" customFormat="1" ht="4.5" customHeight="1">
      <c r="A53" s="92"/>
      <c r="B53" s="93"/>
      <c r="C53" s="92"/>
      <c r="D53" s="376"/>
      <c r="E53" s="377"/>
      <c r="F53" s="94"/>
      <c r="G53" s="182"/>
      <c r="H53" s="134"/>
      <c r="I53" s="134"/>
      <c r="J53" s="135"/>
      <c r="K53" s="134"/>
      <c r="L53" s="134"/>
      <c r="M53" s="134"/>
      <c r="N53" s="134"/>
      <c r="O53" s="134"/>
      <c r="P53" s="153"/>
      <c r="Q53" s="174"/>
      <c r="R53" s="97"/>
      <c r="S53" s="96"/>
      <c r="T53" s="97"/>
      <c r="U53" s="97"/>
      <c r="V53" s="97"/>
      <c r="W53" s="97"/>
      <c r="X53" s="97"/>
      <c r="Y53" s="97"/>
      <c r="Z53" s="99"/>
      <c r="AA53" s="99"/>
      <c r="AB53" s="99"/>
      <c r="AC53" s="99"/>
      <c r="AD53" s="101"/>
      <c r="AE53" s="102"/>
      <c r="AF53" s="99"/>
      <c r="AG53" s="99"/>
      <c r="AH53" s="99"/>
      <c r="AI53" s="100"/>
      <c r="AJ53" s="99"/>
      <c r="AK53" s="99"/>
      <c r="AL53" s="100"/>
      <c r="AM53" s="100"/>
      <c r="AN53" s="99"/>
      <c r="AO53" s="99"/>
      <c r="AP53" s="101"/>
      <c r="AQ53" s="102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101"/>
    </row>
    <row r="54" spans="1:54" s="118" customFormat="1" ht="4.5" customHeight="1">
      <c r="A54" s="42"/>
      <c r="B54" s="105"/>
      <c r="C54" s="42"/>
      <c r="D54" s="376"/>
      <c r="E54" s="377"/>
      <c r="F54" s="106"/>
      <c r="G54" s="107"/>
      <c r="H54" s="141"/>
      <c r="I54" s="141"/>
      <c r="J54" s="141"/>
      <c r="K54" s="183"/>
      <c r="L54" s="141"/>
      <c r="M54" s="141"/>
      <c r="N54" s="141"/>
      <c r="O54" s="141"/>
      <c r="P54" s="142"/>
      <c r="Q54" s="141"/>
      <c r="R54" s="142"/>
      <c r="S54" s="145"/>
      <c r="T54" s="141"/>
      <c r="U54" s="141"/>
      <c r="V54" s="141"/>
      <c r="W54" s="141"/>
      <c r="X54" s="141"/>
      <c r="Y54" s="141"/>
      <c r="Z54" s="141"/>
      <c r="AA54" s="141"/>
      <c r="AB54" s="150"/>
      <c r="AC54" s="146"/>
      <c r="AD54" s="142"/>
      <c r="AE54" s="145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5"/>
      <c r="AQ54" s="116"/>
      <c r="AR54" s="117"/>
      <c r="AS54" s="117"/>
      <c r="AT54" s="117"/>
      <c r="AU54" s="117"/>
      <c r="AV54" s="117"/>
      <c r="AW54" s="117"/>
      <c r="AX54" s="117"/>
      <c r="AY54" s="117"/>
      <c r="AZ54" s="117"/>
      <c r="BA54" s="117"/>
      <c r="BB54" s="117"/>
    </row>
    <row r="55" spans="1:54" s="131" customFormat="1" ht="8.25" customHeight="1">
      <c r="A55" s="62"/>
      <c r="B55" s="63"/>
      <c r="C55" s="62"/>
      <c r="D55" s="378"/>
      <c r="E55" s="379"/>
      <c r="F55" s="158"/>
      <c r="G55" s="147"/>
      <c r="H55" s="160"/>
      <c r="I55" s="150"/>
      <c r="J55" s="150"/>
      <c r="K55" s="150"/>
      <c r="L55" s="150"/>
      <c r="M55" s="150"/>
      <c r="N55" s="150"/>
      <c r="O55" s="150"/>
      <c r="P55" s="178"/>
      <c r="Q55" s="150"/>
      <c r="R55" s="178"/>
      <c r="S55" s="179"/>
      <c r="T55" s="150"/>
      <c r="U55" s="150"/>
      <c r="V55" s="150"/>
      <c r="W55" s="150"/>
      <c r="X55" s="150"/>
      <c r="Y55" s="150"/>
      <c r="Z55" s="150"/>
      <c r="AA55" s="150"/>
      <c r="AB55" s="150"/>
      <c r="AC55" s="150"/>
      <c r="AD55" s="178"/>
      <c r="AE55" s="179"/>
      <c r="AF55" s="160"/>
      <c r="AG55" s="150"/>
      <c r="AH55" s="150"/>
      <c r="AI55" s="150"/>
      <c r="AJ55" s="150"/>
      <c r="AK55" s="150"/>
      <c r="AL55" s="150"/>
      <c r="AM55" s="150"/>
      <c r="AN55" s="125"/>
      <c r="AO55" s="122"/>
      <c r="AP55" s="164"/>
      <c r="AQ55" s="128"/>
      <c r="AR55" s="129"/>
      <c r="AS55" s="130"/>
      <c r="AT55" s="129"/>
      <c r="AU55" s="335"/>
      <c r="AV55" s="335"/>
      <c r="AW55" s="335"/>
      <c r="AX55" s="335"/>
      <c r="AY55" s="335"/>
      <c r="AZ55" s="335"/>
      <c r="BA55" s="126"/>
      <c r="BB55" s="336">
        <f>'[1]Rev. Combined Progress (2)'!BB408</f>
        <v>63.68318924546672</v>
      </c>
    </row>
    <row r="56" spans="1:54" s="193" customFormat="1" ht="8.25" customHeight="1">
      <c r="A56" s="165"/>
      <c r="B56" s="166"/>
      <c r="C56" s="165"/>
      <c r="D56" s="363" t="s">
        <v>22</v>
      </c>
      <c r="E56" s="383"/>
      <c r="F56" s="180">
        <f>IF('[1]3 Combined Progress '!F409=0,"",'[1]3 Combined Progress '!F409)</f>
      </c>
      <c r="G56" s="181">
        <f>IF('[1]3 Combined Progress '!G409=0,"",'[1]3 Combined Progress '!G409)</f>
      </c>
      <c r="H56" s="85">
        <f>IF('[1]3 Combined Progress '!H409=0,"",'[1]3 Combined Progress '!H409)</f>
      </c>
      <c r="I56" s="85"/>
      <c r="J56" s="85"/>
      <c r="K56" s="85"/>
      <c r="L56" s="85"/>
      <c r="M56" s="133">
        <f>IF('[1]3 Combined Progress '!M409=0,"",'[1]3 Combined Progress '!M409)</f>
        <v>17.198731839402353</v>
      </c>
      <c r="N56" s="133">
        <f>IF('[1]3 Combined Progress '!N409=0,"",'[1]3 Combined Progress '!N409)</f>
        <v>17.198731839402353</v>
      </c>
      <c r="O56" s="133">
        <f>IF('[1]3 Combined Progress '!O409=0,"",'[1]3 Combined Progress '!O409)</f>
        <v>17.198731839402353</v>
      </c>
      <c r="P56" s="152">
        <f>IF('[1]3 Combined Progress '!P409=0,"",'[1]3 Combined Progress '!P409)</f>
        <v>17.198731839402353</v>
      </c>
      <c r="Q56" s="133">
        <f>IF('[1]3 Combined Progress '!Q409=0,"",'[1]3 Combined Progress '!Q409)</f>
        <v>17.198731839402353</v>
      </c>
      <c r="R56" s="152">
        <f>IF('[1]3 Combined Progress '!R409=0,"",'[1]3 Combined Progress '!R409)</f>
        <v>17.198731839402353</v>
      </c>
      <c r="S56" s="87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6"/>
      <c r="AE56" s="87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8"/>
      <c r="AQ56" s="89"/>
      <c r="AR56" s="90"/>
      <c r="AS56" s="90"/>
      <c r="AT56" s="90"/>
      <c r="AU56" s="90"/>
      <c r="AV56" s="90"/>
      <c r="AW56" s="90"/>
      <c r="AX56" s="90"/>
      <c r="AY56" s="90"/>
      <c r="AZ56" s="90"/>
      <c r="BA56" s="90"/>
      <c r="BB56" s="90">
        <f>'[1]Rev. Combined Progress (2)'!BB409</f>
        <v>99.99999999999999</v>
      </c>
    </row>
    <row r="57" spans="1:54" s="104" customFormat="1" ht="4.5" customHeight="1">
      <c r="A57" s="92"/>
      <c r="B57" s="93"/>
      <c r="C57" s="92"/>
      <c r="D57" s="384"/>
      <c r="E57" s="385"/>
      <c r="F57" s="94"/>
      <c r="G57" s="182"/>
      <c r="H57" s="135"/>
      <c r="I57" s="96"/>
      <c r="J57" s="97"/>
      <c r="K57" s="97"/>
      <c r="L57" s="140"/>
      <c r="M57" s="136"/>
      <c r="N57" s="134"/>
      <c r="O57" s="134"/>
      <c r="P57" s="135"/>
      <c r="Q57" s="134"/>
      <c r="R57" s="153"/>
      <c r="S57" s="96"/>
      <c r="T57" s="97"/>
      <c r="U57" s="97"/>
      <c r="V57" s="97"/>
      <c r="W57" s="97"/>
      <c r="X57" s="97"/>
      <c r="Y57" s="97"/>
      <c r="Z57" s="99"/>
      <c r="AA57" s="99"/>
      <c r="AB57" s="99"/>
      <c r="AC57" s="99"/>
      <c r="AD57" s="189"/>
      <c r="AE57" s="194"/>
      <c r="AF57" s="100"/>
      <c r="AG57" s="100"/>
      <c r="AH57" s="100"/>
      <c r="AI57" s="100"/>
      <c r="AJ57" s="100"/>
      <c r="AK57" s="100"/>
      <c r="AL57" s="100"/>
      <c r="AM57" s="100"/>
      <c r="AN57" s="99"/>
      <c r="AO57" s="99"/>
      <c r="AP57" s="101"/>
      <c r="AQ57" s="102"/>
      <c r="AR57" s="99"/>
      <c r="AS57" s="99"/>
      <c r="AT57" s="99"/>
      <c r="AU57" s="99"/>
      <c r="AV57" s="99"/>
      <c r="AW57" s="99"/>
      <c r="AX57" s="99"/>
      <c r="AY57" s="99"/>
      <c r="AZ57" s="99"/>
      <c r="BA57" s="99"/>
      <c r="BB57" s="101"/>
    </row>
    <row r="58" spans="1:54" s="118" customFormat="1" ht="4.5" customHeight="1">
      <c r="A58" s="42"/>
      <c r="B58" s="105"/>
      <c r="C58" s="42"/>
      <c r="D58" s="384"/>
      <c r="E58" s="385"/>
      <c r="F58" s="106"/>
      <c r="G58" s="154"/>
      <c r="H58" s="141"/>
      <c r="I58" s="141"/>
      <c r="J58" s="108"/>
      <c r="K58" s="108"/>
      <c r="L58" s="108"/>
      <c r="M58" s="141"/>
      <c r="N58" s="142"/>
      <c r="O58" s="109"/>
      <c r="P58" s="110"/>
      <c r="Q58" s="110"/>
      <c r="R58" s="110"/>
      <c r="S58" s="109"/>
      <c r="T58" s="110"/>
      <c r="U58" s="110"/>
      <c r="V58" s="110"/>
      <c r="W58" s="141"/>
      <c r="X58" s="141"/>
      <c r="Y58" s="141"/>
      <c r="Z58" s="112"/>
      <c r="AA58" s="112"/>
      <c r="AB58" s="112"/>
      <c r="AC58" s="112"/>
      <c r="AD58" s="113"/>
      <c r="AE58" s="145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3"/>
      <c r="AQ58" s="114"/>
      <c r="AR58" s="117"/>
      <c r="AS58" s="117"/>
      <c r="AT58" s="117"/>
      <c r="AU58" s="117"/>
      <c r="AV58" s="117"/>
      <c r="AW58" s="117"/>
      <c r="AX58" s="117"/>
      <c r="AY58" s="117"/>
      <c r="AZ58" s="117"/>
      <c r="BA58" s="117"/>
      <c r="BB58" s="117"/>
    </row>
    <row r="59" spans="1:54" s="131" customFormat="1" ht="8.25" customHeight="1">
      <c r="A59" s="62"/>
      <c r="B59" s="63"/>
      <c r="C59" s="62"/>
      <c r="D59" s="386"/>
      <c r="E59" s="387"/>
      <c r="F59" s="195"/>
      <c r="G59" s="147"/>
      <c r="H59" s="121"/>
      <c r="I59" s="125"/>
      <c r="J59" s="196"/>
      <c r="K59" s="125"/>
      <c r="L59" s="125"/>
      <c r="M59" s="125"/>
      <c r="N59" s="125"/>
      <c r="O59" s="125"/>
      <c r="P59" s="148"/>
      <c r="Q59" s="125"/>
      <c r="R59" s="148"/>
      <c r="S59" s="149"/>
      <c r="T59" s="125"/>
      <c r="U59" s="125"/>
      <c r="V59" s="125"/>
      <c r="W59" s="125"/>
      <c r="X59" s="125"/>
      <c r="Y59" s="125"/>
      <c r="Z59" s="125"/>
      <c r="AA59" s="125"/>
      <c r="AB59" s="125"/>
      <c r="AC59" s="125"/>
      <c r="AD59" s="148"/>
      <c r="AE59" s="149"/>
      <c r="AF59" s="122"/>
      <c r="AG59" s="125"/>
      <c r="AH59" s="125"/>
      <c r="AI59" s="125"/>
      <c r="AJ59" s="125"/>
      <c r="AK59" s="125"/>
      <c r="AL59" s="125"/>
      <c r="AM59" s="125"/>
      <c r="AN59" s="125"/>
      <c r="AO59" s="122"/>
      <c r="AP59" s="148"/>
      <c r="AQ59" s="197"/>
      <c r="AR59" s="198"/>
      <c r="AS59" s="199"/>
      <c r="AT59" s="198"/>
      <c r="AU59" s="199"/>
      <c r="AV59" s="199"/>
      <c r="AW59" s="199"/>
      <c r="AX59" s="199"/>
      <c r="AY59" s="199"/>
      <c r="AZ59" s="199"/>
      <c r="BA59" s="122"/>
      <c r="BB59" s="337">
        <f>'[1]Rev. Combined Progress (2)'!BB410</f>
        <v>48.73324592314471</v>
      </c>
    </row>
    <row r="60" spans="1:54" s="91" customFormat="1" ht="5.25" customHeight="1">
      <c r="A60" s="81"/>
      <c r="B60" s="82"/>
      <c r="C60" s="81"/>
      <c r="D60" s="200"/>
      <c r="E60" s="200"/>
      <c r="F60" s="201"/>
      <c r="G60" s="202"/>
      <c r="H60" s="203"/>
      <c r="I60" s="202"/>
      <c r="J60" s="202"/>
      <c r="K60" s="202"/>
      <c r="L60" s="202"/>
      <c r="M60" s="202"/>
      <c r="N60" s="202"/>
      <c r="O60" s="202"/>
      <c r="P60" s="202"/>
      <c r="Q60" s="202"/>
      <c r="R60" s="203"/>
      <c r="S60" s="203"/>
      <c r="T60" s="203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4"/>
      <c r="AI60" s="204"/>
      <c r="AJ60" s="202"/>
      <c r="AK60" s="202"/>
      <c r="AL60" s="202"/>
      <c r="AM60" s="202"/>
      <c r="AN60" s="202"/>
      <c r="AO60" s="202"/>
      <c r="AP60" s="202"/>
      <c r="AQ60" s="338"/>
      <c r="AR60" s="339"/>
      <c r="AS60" s="339"/>
      <c r="AT60" s="340"/>
      <c r="AU60" s="341"/>
      <c r="AV60" s="342"/>
      <c r="AW60" s="342"/>
      <c r="AX60" s="342"/>
      <c r="AY60" s="342"/>
      <c r="AZ60" s="342"/>
      <c r="BA60" s="205"/>
      <c r="BB60" s="343"/>
    </row>
    <row r="61" spans="1:54" s="104" customFormat="1" ht="21" customHeight="1">
      <c r="A61" s="206"/>
      <c r="B61" s="207"/>
      <c r="C61" s="206"/>
      <c r="D61" s="371" t="s">
        <v>60</v>
      </c>
      <c r="E61" s="372"/>
      <c r="F61" s="209">
        <f aca="true" t="shared" si="0" ref="F61:AP61">F69</f>
        <v>0</v>
      </c>
      <c r="G61" s="210">
        <f t="shared" si="0"/>
        <v>0</v>
      </c>
      <c r="H61" s="211">
        <f t="shared" si="0"/>
        <v>0.008315517565529675</v>
      </c>
      <c r="I61" s="211">
        <f t="shared" si="0"/>
        <v>0.36595440364397835</v>
      </c>
      <c r="J61" s="211">
        <f t="shared" si="0"/>
        <v>1.4497658726671498</v>
      </c>
      <c r="K61" s="211">
        <f t="shared" si="0"/>
        <v>3.103328391541188</v>
      </c>
      <c r="L61" s="211">
        <f t="shared" si="0"/>
        <v>5.134247712225228</v>
      </c>
      <c r="M61" s="211">
        <f t="shared" si="0"/>
        <v>7.3351296739757625</v>
      </c>
      <c r="N61" s="211">
        <f t="shared" si="0"/>
        <v>10.43050178942195</v>
      </c>
      <c r="O61" s="211">
        <f t="shared" si="0"/>
        <v>12.50765032142022</v>
      </c>
      <c r="P61" s="211">
        <f t="shared" si="0"/>
        <v>14.432203331426045</v>
      </c>
      <c r="Q61" s="211">
        <f t="shared" si="0"/>
        <v>16.42779915729988</v>
      </c>
      <c r="R61" s="212">
        <f t="shared" si="0"/>
        <v>20.534091709582057</v>
      </c>
      <c r="S61" s="210">
        <f t="shared" si="0"/>
        <v>24.778716271136695</v>
      </c>
      <c r="T61" s="211">
        <f t="shared" si="0"/>
        <v>29.16400358697722</v>
      </c>
      <c r="U61" s="211">
        <f t="shared" si="0"/>
        <v>33.81628683289308</v>
      </c>
      <c r="V61" s="211">
        <f t="shared" si="0"/>
        <v>38.59739028370105</v>
      </c>
      <c r="W61" s="211">
        <f t="shared" si="0"/>
        <v>43.38878582973532</v>
      </c>
      <c r="X61" s="211">
        <f t="shared" si="0"/>
        <v>48.419086074812526</v>
      </c>
      <c r="Y61" s="211">
        <f t="shared" si="0"/>
        <v>53.054512310685645</v>
      </c>
      <c r="Z61" s="211">
        <f t="shared" si="0"/>
        <v>57.57328204905306</v>
      </c>
      <c r="AA61" s="211">
        <f t="shared" si="0"/>
        <v>59.70299145048472</v>
      </c>
      <c r="AB61" s="211">
        <f t="shared" si="0"/>
        <v>61.595191853959754</v>
      </c>
      <c r="AC61" s="211">
        <f t="shared" si="0"/>
        <v>63.712230642860575</v>
      </c>
      <c r="AD61" s="212">
        <f t="shared" si="0"/>
        <v>68.2406525532772</v>
      </c>
      <c r="AE61" s="210">
        <f t="shared" si="0"/>
        <v>72.64481568746012</v>
      </c>
      <c r="AF61" s="211">
        <f t="shared" si="0"/>
        <v>76.67785576999056</v>
      </c>
      <c r="AG61" s="211">
        <f t="shared" si="0"/>
        <v>80.0296228299156</v>
      </c>
      <c r="AH61" s="211">
        <f t="shared" si="0"/>
        <v>83.03002366199107</v>
      </c>
      <c r="AI61" s="211">
        <f t="shared" si="0"/>
        <v>86.34006253536612</v>
      </c>
      <c r="AJ61" s="211">
        <f t="shared" si="0"/>
        <v>89.44666934546517</v>
      </c>
      <c r="AK61" s="211">
        <f t="shared" si="0"/>
        <v>92.5194497200756</v>
      </c>
      <c r="AL61" s="211">
        <f t="shared" si="0"/>
        <v>95.44179478463205</v>
      </c>
      <c r="AM61" s="211">
        <f t="shared" si="0"/>
        <v>97.3992844706636</v>
      </c>
      <c r="AN61" s="211">
        <f t="shared" si="0"/>
        <v>99.23840954060778</v>
      </c>
      <c r="AO61" s="213">
        <f t="shared" si="0"/>
        <v>99.98105778645464</v>
      </c>
      <c r="AP61" s="214">
        <f t="shared" si="0"/>
        <v>99.99999999999997</v>
      </c>
      <c r="AQ61" s="215"/>
      <c r="AR61" s="216"/>
      <c r="AS61" s="216"/>
      <c r="AT61" s="217"/>
      <c r="AU61" s="217"/>
      <c r="AV61" s="217"/>
      <c r="AW61" s="217"/>
      <c r="AX61" s="217"/>
      <c r="AY61" s="217"/>
      <c r="AZ61" s="217"/>
      <c r="BA61" s="217"/>
      <c r="BB61" s="218"/>
    </row>
    <row r="62" spans="1:54" s="228" customFormat="1" ht="13.5" customHeight="1">
      <c r="A62" s="219"/>
      <c r="B62" s="220"/>
      <c r="C62" s="219"/>
      <c r="D62" s="371" t="s">
        <v>61</v>
      </c>
      <c r="E62" s="372"/>
      <c r="F62" s="221"/>
      <c r="G62" s="222"/>
      <c r="H62" s="222"/>
      <c r="I62" s="222"/>
      <c r="J62" s="222"/>
      <c r="K62" s="222"/>
      <c r="L62" s="222"/>
      <c r="M62" s="222"/>
      <c r="N62" s="222"/>
      <c r="O62" s="222"/>
      <c r="P62" s="222"/>
      <c r="Q62" s="222"/>
      <c r="R62" s="223"/>
      <c r="S62" s="221"/>
      <c r="T62" s="222"/>
      <c r="U62" s="222"/>
      <c r="V62" s="222"/>
      <c r="W62" s="222"/>
      <c r="X62" s="222"/>
      <c r="Y62" s="222"/>
      <c r="Z62" s="224">
        <f aca="true" t="shared" si="1" ref="Z62:AL62">Z70</f>
        <v>7.855774972979626</v>
      </c>
      <c r="AA62" s="224">
        <f t="shared" si="1"/>
        <v>9.949618593978055</v>
      </c>
      <c r="AB62" s="224">
        <f t="shared" si="1"/>
        <v>13.017925133957295</v>
      </c>
      <c r="AC62" s="224">
        <f t="shared" si="1"/>
        <v>17.346480322763526</v>
      </c>
      <c r="AD62" s="225">
        <f t="shared" si="1"/>
        <v>22.009996772171615</v>
      </c>
      <c r="AE62" s="226">
        <f t="shared" si="1"/>
        <v>27.018859721124485</v>
      </c>
      <c r="AF62" s="224">
        <f t="shared" si="1"/>
        <v>33.39193591309827</v>
      </c>
      <c r="AG62" s="224">
        <f t="shared" si="1"/>
        <v>41.86713019765821</v>
      </c>
      <c r="AH62" s="224">
        <f t="shared" si="1"/>
        <v>50.22974279463295</v>
      </c>
      <c r="AI62" s="224">
        <f t="shared" si="1"/>
        <v>58.63303397915219</v>
      </c>
      <c r="AJ62" s="224">
        <f t="shared" si="1"/>
        <v>67.37391461256476</v>
      </c>
      <c r="AK62" s="224">
        <f t="shared" si="1"/>
        <v>75.0257592858318</v>
      </c>
      <c r="AL62" s="227">
        <f t="shared" si="1"/>
        <v>83.56091806407406</v>
      </c>
      <c r="AM62" s="227">
        <v>91.6</v>
      </c>
      <c r="AN62" s="224">
        <f aca="true" t="shared" si="2" ref="AN62:AT62">AN71</f>
        <v>45.98758642378584</v>
      </c>
      <c r="AO62" s="224">
        <f t="shared" si="2"/>
        <v>50.375161312038266</v>
      </c>
      <c r="AP62" s="225">
        <f t="shared" si="2"/>
        <v>55.339641952267115</v>
      </c>
      <c r="AQ62" s="226">
        <f t="shared" si="2"/>
        <v>60.9373284166192</v>
      </c>
      <c r="AR62" s="224">
        <f t="shared" si="2"/>
        <v>66.62546843478532</v>
      </c>
      <c r="AS62" s="224">
        <f t="shared" si="2"/>
        <v>72.06621292837903</v>
      </c>
      <c r="AT62" s="224">
        <f t="shared" si="2"/>
        <v>77.47431364278748</v>
      </c>
      <c r="AU62" s="344"/>
      <c r="AV62" s="344"/>
      <c r="AW62" s="344"/>
      <c r="AX62" s="344"/>
      <c r="AY62" s="344"/>
      <c r="AZ62" s="344"/>
      <c r="BA62" s="344"/>
      <c r="BB62" s="345"/>
    </row>
    <row r="63" spans="1:54" s="228" customFormat="1" ht="10.5" customHeight="1">
      <c r="A63" s="219"/>
      <c r="B63" s="220"/>
      <c r="C63" s="219"/>
      <c r="D63" s="229"/>
      <c r="E63" s="208"/>
      <c r="F63" s="230"/>
      <c r="G63" s="230"/>
      <c r="H63" s="230"/>
      <c r="I63" s="230"/>
      <c r="J63" s="230"/>
      <c r="K63" s="230"/>
      <c r="L63" s="230"/>
      <c r="M63" s="230"/>
      <c r="N63" s="230"/>
      <c r="O63" s="230"/>
      <c r="P63" s="230"/>
      <c r="Q63" s="230"/>
      <c r="R63" s="230"/>
      <c r="S63" s="230"/>
      <c r="T63" s="230"/>
      <c r="U63" s="230"/>
      <c r="V63" s="230"/>
      <c r="W63" s="230"/>
      <c r="X63" s="230"/>
      <c r="Y63" s="230"/>
      <c r="Z63" s="231"/>
      <c r="AA63" s="231"/>
      <c r="AB63" s="231"/>
      <c r="AC63" s="231"/>
      <c r="AD63" s="231"/>
      <c r="AE63" s="346"/>
      <c r="AF63" s="232"/>
      <c r="AG63" s="231"/>
      <c r="AH63" s="231"/>
      <c r="AI63" s="231"/>
      <c r="AJ63" s="231"/>
      <c r="AK63" s="231"/>
      <c r="AL63" s="232"/>
      <c r="AM63" s="232"/>
      <c r="AN63" s="232">
        <f aca="true" t="shared" si="3" ref="AN63:BB63">AN71</f>
        <v>45.98758642378584</v>
      </c>
      <c r="AO63" s="232">
        <f t="shared" si="3"/>
        <v>50.375161312038266</v>
      </c>
      <c r="AP63" s="232">
        <f t="shared" si="3"/>
        <v>55.339641952267115</v>
      </c>
      <c r="AQ63" s="226">
        <f t="shared" si="3"/>
        <v>60.9373284166192</v>
      </c>
      <c r="AR63" s="224">
        <f t="shared" si="3"/>
        <v>66.62546843478532</v>
      </c>
      <c r="AS63" s="224">
        <f t="shared" si="3"/>
        <v>72.06621292837903</v>
      </c>
      <c r="AT63" s="224">
        <f t="shared" si="3"/>
        <v>77.47431364278748</v>
      </c>
      <c r="AU63" s="224">
        <f t="shared" si="3"/>
        <v>81.55058052221057</v>
      </c>
      <c r="AV63" s="224">
        <f t="shared" si="3"/>
        <v>82.72484172526981</v>
      </c>
      <c r="AW63" s="224">
        <f t="shared" si="3"/>
        <v>86.86961625235517</v>
      </c>
      <c r="AX63" s="224">
        <f t="shared" si="3"/>
        <v>91.10980274001864</v>
      </c>
      <c r="AY63" s="224">
        <f t="shared" si="3"/>
        <v>96.37101035812691</v>
      </c>
      <c r="AZ63" s="224">
        <f t="shared" si="3"/>
        <v>88.93286189364206</v>
      </c>
      <c r="BA63" s="224">
        <f t="shared" si="3"/>
        <v>95.04043768790787</v>
      </c>
      <c r="BB63" s="347">
        <f t="shared" si="3"/>
        <v>100.00000000000003</v>
      </c>
    </row>
    <row r="64" spans="1:54" s="240" customFormat="1" ht="15.75" customHeight="1">
      <c r="A64" s="233"/>
      <c r="B64" s="234"/>
      <c r="C64" s="233"/>
      <c r="D64" s="371" t="s">
        <v>62</v>
      </c>
      <c r="E64" s="382"/>
      <c r="F64" s="235">
        <f aca="true" t="shared" si="4" ref="F64:Z64">F74</f>
        <v>0</v>
      </c>
      <c r="G64" s="236">
        <f t="shared" si="4"/>
        <v>0</v>
      </c>
      <c r="H64" s="237">
        <f t="shared" si="4"/>
        <v>0</v>
      </c>
      <c r="I64" s="237">
        <f t="shared" si="4"/>
        <v>0</v>
      </c>
      <c r="J64" s="237">
        <f t="shared" si="4"/>
        <v>0</v>
      </c>
      <c r="K64" s="237">
        <f t="shared" si="4"/>
        <v>0</v>
      </c>
      <c r="L64" s="237">
        <f t="shared" si="4"/>
        <v>0</v>
      </c>
      <c r="M64" s="237">
        <f t="shared" si="4"/>
        <v>0</v>
      </c>
      <c r="N64" s="237">
        <f t="shared" si="4"/>
        <v>3.6468055981860172</v>
      </c>
      <c r="O64" s="237">
        <f t="shared" si="4"/>
        <v>3.9249597852691984</v>
      </c>
      <c r="P64" s="237">
        <f t="shared" si="4"/>
        <v>3.993380408782384</v>
      </c>
      <c r="Q64" s="237">
        <f t="shared" si="4"/>
        <v>4.386945481894688</v>
      </c>
      <c r="R64" s="235">
        <f t="shared" si="4"/>
        <v>4.40697122890257</v>
      </c>
      <c r="S64" s="236">
        <f t="shared" si="4"/>
        <v>5.0443845196552175</v>
      </c>
      <c r="T64" s="237">
        <f t="shared" si="4"/>
        <v>5.957361632924075</v>
      </c>
      <c r="U64" s="237">
        <f t="shared" si="4"/>
        <v>8.027454983790465</v>
      </c>
      <c r="V64" s="237">
        <f t="shared" si="4"/>
        <v>10.752326541057375</v>
      </c>
      <c r="W64" s="237">
        <f t="shared" si="4"/>
        <v>11.220379299210824</v>
      </c>
      <c r="X64" s="237">
        <f t="shared" si="4"/>
        <v>11.858507444402857</v>
      </c>
      <c r="Y64" s="237">
        <f t="shared" si="4"/>
        <v>14.342277732318573</v>
      </c>
      <c r="Z64" s="237">
        <f t="shared" si="4"/>
        <v>16.594739727165877</v>
      </c>
      <c r="AA64" s="392"/>
      <c r="AB64" s="393"/>
      <c r="AC64" s="393"/>
      <c r="AD64" s="393"/>
      <c r="AE64" s="393"/>
      <c r="AF64" s="393"/>
      <c r="AG64" s="393"/>
      <c r="AH64" s="393"/>
      <c r="AI64" s="393"/>
      <c r="AJ64" s="393"/>
      <c r="AK64" s="393"/>
      <c r="AL64" s="393"/>
      <c r="AM64" s="393"/>
      <c r="AN64" s="393"/>
      <c r="AO64" s="393"/>
      <c r="AP64" s="393"/>
      <c r="AQ64" s="393"/>
      <c r="AR64" s="393"/>
      <c r="AS64" s="393"/>
      <c r="AT64" s="393"/>
      <c r="AU64" s="238"/>
      <c r="AV64" s="238"/>
      <c r="AW64" s="238"/>
      <c r="AX64" s="238"/>
      <c r="AY64" s="238"/>
      <c r="AZ64" s="238"/>
      <c r="BA64" s="238"/>
      <c r="BB64" s="239"/>
    </row>
    <row r="65" spans="1:54" s="249" customFormat="1" ht="15.75" customHeight="1">
      <c r="A65" s="241"/>
      <c r="B65" s="242"/>
      <c r="C65" s="241"/>
      <c r="D65" s="371" t="s">
        <v>63</v>
      </c>
      <c r="E65" s="382"/>
      <c r="F65" s="414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15"/>
      <c r="Y65" s="415"/>
      <c r="Z65" s="416"/>
      <c r="AA65" s="243">
        <f aca="true" t="shared" si="5" ref="AA65:AM65">AA75</f>
        <v>9.407853816521168</v>
      </c>
      <c r="AB65" s="243">
        <f t="shared" si="5"/>
        <v>11.066139449824158</v>
      </c>
      <c r="AC65" s="243">
        <f t="shared" si="5"/>
        <v>12.215948572500468</v>
      </c>
      <c r="AD65" s="244">
        <f t="shared" si="5"/>
        <v>14.043135845112644</v>
      </c>
      <c r="AE65" s="245">
        <f t="shared" si="5"/>
        <v>17.77706527396818</v>
      </c>
      <c r="AF65" s="243">
        <f t="shared" si="5"/>
        <v>20.252490557093676</v>
      </c>
      <c r="AG65" s="243">
        <f t="shared" si="5"/>
        <v>22.709665863119227</v>
      </c>
      <c r="AH65" s="243">
        <f t="shared" si="5"/>
        <v>25.711914027941447</v>
      </c>
      <c r="AI65" s="243">
        <f t="shared" si="5"/>
        <v>28.91827506261262</v>
      </c>
      <c r="AJ65" s="243">
        <f t="shared" si="5"/>
        <v>32.043982963491416</v>
      </c>
      <c r="AK65" s="243">
        <f t="shared" si="5"/>
        <v>36.36367843305912</v>
      </c>
      <c r="AL65" s="243">
        <f t="shared" si="5"/>
        <v>40.870474475945066</v>
      </c>
      <c r="AM65" s="243">
        <f t="shared" si="5"/>
        <v>45.86938679337982</v>
      </c>
      <c r="AN65" s="243"/>
      <c r="AO65" s="243"/>
      <c r="AP65" s="244"/>
      <c r="AQ65" s="215"/>
      <c r="AR65" s="246"/>
      <c r="AS65" s="246"/>
      <c r="AT65" s="247"/>
      <c r="AU65" s="247"/>
      <c r="AV65" s="247"/>
      <c r="AW65" s="247"/>
      <c r="AX65" s="247"/>
      <c r="AY65" s="247"/>
      <c r="AZ65" s="247"/>
      <c r="BA65" s="247"/>
      <c r="BB65" s="248"/>
    </row>
    <row r="66" spans="1:54" ht="13.5" customHeight="1" thickBot="1">
      <c r="A66" s="250"/>
      <c r="B66" s="250"/>
      <c r="C66" s="250"/>
      <c r="F66" s="251"/>
      <c r="AN66" s="252">
        <f aca="true" t="shared" si="6" ref="AN66:BB66">AN75</f>
        <v>46.22490827554421</v>
      </c>
      <c r="AO66" s="253">
        <f t="shared" si="6"/>
        <v>48.22757855380354</v>
      </c>
      <c r="AP66" s="348">
        <f t="shared" si="6"/>
        <v>51.50085441246551</v>
      </c>
      <c r="AQ66" s="252">
        <f t="shared" si="6"/>
        <v>55.78100289727557</v>
      </c>
      <c r="AR66" s="253">
        <f t="shared" si="6"/>
        <v>60.25267783071169</v>
      </c>
      <c r="AS66" s="253">
        <f t="shared" si="6"/>
        <v>64.62443258123167</v>
      </c>
      <c r="AT66" s="253">
        <f t="shared" si="6"/>
        <v>67.911789434455</v>
      </c>
      <c r="AU66" s="253">
        <f t="shared" si="6"/>
        <v>73.2188005437619</v>
      </c>
      <c r="AV66" s="253">
        <f t="shared" si="6"/>
        <v>75.98894172789016</v>
      </c>
      <c r="AW66" s="253">
        <f t="shared" si="6"/>
        <v>80.02639181579144</v>
      </c>
      <c r="AX66" s="253">
        <f t="shared" si="6"/>
        <v>84.59501986408685</v>
      </c>
      <c r="AY66" s="253">
        <f t="shared" si="6"/>
        <v>86.55765662889243</v>
      </c>
      <c r="AZ66" s="253">
        <f t="shared" si="6"/>
        <v>87.87899463272018</v>
      </c>
      <c r="BA66" s="253">
        <f t="shared" si="6"/>
        <v>88.72850603977847</v>
      </c>
      <c r="BB66" s="348">
        <f t="shared" si="6"/>
        <v>91.00126540935733</v>
      </c>
    </row>
    <row r="67" spans="3:46" ht="18.75" customHeight="1">
      <c r="C67" s="380" t="s">
        <v>64</v>
      </c>
      <c r="D67" s="381"/>
      <c r="F67" s="256">
        <v>2005</v>
      </c>
      <c r="G67" s="408">
        <v>2006</v>
      </c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10"/>
      <c r="S67" s="408">
        <v>2007</v>
      </c>
      <c r="T67" s="409"/>
      <c r="U67" s="409"/>
      <c r="V67" s="409"/>
      <c r="W67" s="409"/>
      <c r="X67" s="409"/>
      <c r="Y67" s="409"/>
      <c r="Z67" s="409"/>
      <c r="AA67" s="409"/>
      <c r="AB67" s="409"/>
      <c r="AC67" s="409"/>
      <c r="AD67" s="410"/>
      <c r="AE67" s="408">
        <v>2008</v>
      </c>
      <c r="AF67" s="409"/>
      <c r="AG67" s="409"/>
      <c r="AH67" s="409"/>
      <c r="AI67" s="409"/>
      <c r="AJ67" s="409"/>
      <c r="AK67" s="409"/>
      <c r="AL67" s="409"/>
      <c r="AM67" s="409"/>
      <c r="AN67" s="409"/>
      <c r="AO67" s="409"/>
      <c r="AP67" s="410"/>
      <c r="AQ67" s="403" t="s">
        <v>65</v>
      </c>
      <c r="AR67" s="404"/>
      <c r="AS67" s="404"/>
      <c r="AT67" s="404"/>
    </row>
    <row r="68" spans="3:54" ht="33" customHeight="1" thickBot="1">
      <c r="C68" s="362">
        <v>40178</v>
      </c>
      <c r="D68" s="354"/>
      <c r="E68" s="258"/>
      <c r="F68" s="259">
        <v>38718</v>
      </c>
      <c r="G68" s="260">
        <v>38718</v>
      </c>
      <c r="H68" s="261">
        <v>38749</v>
      </c>
      <c r="I68" s="261">
        <v>38777</v>
      </c>
      <c r="J68" s="261">
        <v>38808</v>
      </c>
      <c r="K68" s="261">
        <v>38838</v>
      </c>
      <c r="L68" s="261">
        <v>38869</v>
      </c>
      <c r="M68" s="261">
        <v>38899</v>
      </c>
      <c r="N68" s="261">
        <v>38930</v>
      </c>
      <c r="O68" s="261">
        <v>38961</v>
      </c>
      <c r="P68" s="261">
        <v>38991</v>
      </c>
      <c r="Q68" s="261">
        <v>39022</v>
      </c>
      <c r="R68" s="262">
        <v>39052</v>
      </c>
      <c r="S68" s="263">
        <v>39083</v>
      </c>
      <c r="T68" s="261">
        <v>39114</v>
      </c>
      <c r="U68" s="261">
        <v>39142</v>
      </c>
      <c r="V68" s="261">
        <v>39173</v>
      </c>
      <c r="W68" s="261">
        <v>39203</v>
      </c>
      <c r="X68" s="261">
        <v>39234</v>
      </c>
      <c r="Y68" s="261">
        <v>39264</v>
      </c>
      <c r="Z68" s="261">
        <v>39295</v>
      </c>
      <c r="AA68" s="261">
        <v>39326</v>
      </c>
      <c r="AB68" s="261">
        <v>39356</v>
      </c>
      <c r="AC68" s="261">
        <v>39387</v>
      </c>
      <c r="AD68" s="264">
        <v>39417</v>
      </c>
      <c r="AE68" s="260">
        <v>39448</v>
      </c>
      <c r="AF68" s="261">
        <v>39479</v>
      </c>
      <c r="AG68" s="261">
        <v>39508</v>
      </c>
      <c r="AH68" s="261">
        <v>39539</v>
      </c>
      <c r="AI68" s="261">
        <v>39569</v>
      </c>
      <c r="AJ68" s="261">
        <v>39600</v>
      </c>
      <c r="AK68" s="261">
        <v>39630</v>
      </c>
      <c r="AL68" s="261">
        <v>39661</v>
      </c>
      <c r="AM68" s="261">
        <v>39692</v>
      </c>
      <c r="AN68" s="261">
        <v>39722</v>
      </c>
      <c r="AO68" s="261">
        <v>39753</v>
      </c>
      <c r="AP68" s="262">
        <v>39783</v>
      </c>
      <c r="AQ68" s="261">
        <v>39814</v>
      </c>
      <c r="AR68" s="262">
        <v>39845</v>
      </c>
      <c r="AS68" s="261">
        <v>39873</v>
      </c>
      <c r="AT68" s="262">
        <v>39904</v>
      </c>
      <c r="AU68" s="261">
        <v>39934</v>
      </c>
      <c r="AV68" s="262">
        <v>39965</v>
      </c>
      <c r="AW68" s="261">
        <v>39995</v>
      </c>
      <c r="AX68" s="262">
        <v>40026</v>
      </c>
      <c r="AY68" s="261">
        <v>40057</v>
      </c>
      <c r="AZ68" s="262">
        <v>40087</v>
      </c>
      <c r="BA68" s="261">
        <v>40118</v>
      </c>
      <c r="BB68" s="262">
        <v>40148</v>
      </c>
    </row>
    <row r="69" spans="1:54" s="277" customFormat="1" ht="12.75" customHeight="1">
      <c r="A69" s="265"/>
      <c r="B69" s="265"/>
      <c r="C69" s="265"/>
      <c r="D69" s="266" t="s">
        <v>66</v>
      </c>
      <c r="E69" s="267">
        <v>0</v>
      </c>
      <c r="F69" s="268">
        <v>0</v>
      </c>
      <c r="G69" s="268">
        <v>0</v>
      </c>
      <c r="H69" s="268">
        <v>0.008315517565529675</v>
      </c>
      <c r="I69" s="268">
        <v>0.36595440364397835</v>
      </c>
      <c r="J69" s="268">
        <v>1.4497658726671498</v>
      </c>
      <c r="K69" s="268">
        <v>3.103328391541188</v>
      </c>
      <c r="L69" s="268">
        <v>5.134247712225228</v>
      </c>
      <c r="M69" s="268">
        <v>7.3351296739757625</v>
      </c>
      <c r="N69" s="268">
        <v>10.43050178942195</v>
      </c>
      <c r="O69" s="268">
        <v>12.50765032142022</v>
      </c>
      <c r="P69" s="268">
        <f>'[1]3 Combined Progress '!P383</f>
        <v>14.432203331426045</v>
      </c>
      <c r="Q69" s="268">
        <f>'[1]3 Combined Progress '!Q383</f>
        <v>16.42779915729988</v>
      </c>
      <c r="R69" s="268">
        <f>'[1]3 Combined Progress '!R383</f>
        <v>20.534091709582057</v>
      </c>
      <c r="S69" s="268">
        <f>'[1]3 Combined Progress '!S383</f>
        <v>24.778716271136695</v>
      </c>
      <c r="T69" s="268">
        <f>'[1]3 Combined Progress '!T383</f>
        <v>29.16400358697722</v>
      </c>
      <c r="U69" s="268">
        <f>'[1]3 Combined Progress '!U383</f>
        <v>33.81628683289308</v>
      </c>
      <c r="V69" s="268">
        <f>'[1]3 Combined Progress '!V383</f>
        <v>38.59739028370105</v>
      </c>
      <c r="W69" s="268">
        <f>'[1]3 Combined Progress '!W383</f>
        <v>43.38878582973532</v>
      </c>
      <c r="X69" s="268">
        <f>'[1]3 Combined Progress '!X383</f>
        <v>48.419086074812526</v>
      </c>
      <c r="Y69" s="268">
        <f>'[1]3 Combined Progress '!Y383</f>
        <v>53.054512310685645</v>
      </c>
      <c r="Z69" s="268">
        <f>'[1]3 Combined Progress '!Z383</f>
        <v>57.57328204905306</v>
      </c>
      <c r="AA69" s="268">
        <f>'[1]3 Combined Progress '!AA383</f>
        <v>59.70299145048472</v>
      </c>
      <c r="AB69" s="268">
        <f>'[1]3 Combined Progress '!AB383</f>
        <v>61.595191853959754</v>
      </c>
      <c r="AC69" s="268">
        <f>'[1]3 Combined Progress '!AC383</f>
        <v>63.712230642860575</v>
      </c>
      <c r="AD69" s="268">
        <f>'[1]3 Combined Progress '!AD383</f>
        <v>68.2406525532772</v>
      </c>
      <c r="AE69" s="268">
        <f>'[1]3 Combined Progress '!AE383</f>
        <v>72.64481568746012</v>
      </c>
      <c r="AF69" s="268">
        <f>'[1]3 Combined Progress '!AF383</f>
        <v>76.67785576999056</v>
      </c>
      <c r="AG69" s="268">
        <f>'[1]3 Combined Progress '!AG383</f>
        <v>80.0296228299156</v>
      </c>
      <c r="AH69" s="268">
        <f>'[1]3 Combined Progress '!AH383</f>
        <v>83.03002366199107</v>
      </c>
      <c r="AI69" s="268">
        <f>'[1]3 Combined Progress '!AI383</f>
        <v>86.34006253536612</v>
      </c>
      <c r="AJ69" s="268">
        <f>'[1]3 Combined Progress '!AJ383</f>
        <v>89.44666934546517</v>
      </c>
      <c r="AK69" s="268">
        <f>'[1]3 Combined Progress '!AK383</f>
        <v>92.5194497200756</v>
      </c>
      <c r="AL69" s="268">
        <f>'[1]3 Combined Progress '!AL383</f>
        <v>95.44179478463205</v>
      </c>
      <c r="AM69" s="269">
        <f>'[1]3 Combined Progress '!AM383</f>
        <v>97.3992844706636</v>
      </c>
      <c r="AN69" s="270">
        <f>'[1]3 Combined Progress '!AN383</f>
        <v>99.23840954060778</v>
      </c>
      <c r="AO69" s="271">
        <f>'[1]3 Combined Progress '!AO383</f>
        <v>99.98105778645464</v>
      </c>
      <c r="AP69" s="271">
        <f>'[1]3 Combined Progress '!AP383</f>
        <v>99.99999999999997</v>
      </c>
      <c r="AQ69" s="272"/>
      <c r="AR69" s="273"/>
      <c r="AS69" s="273"/>
      <c r="AT69" s="274"/>
      <c r="AU69" s="275"/>
      <c r="AV69" s="275"/>
      <c r="AW69" s="275"/>
      <c r="AX69" s="275"/>
      <c r="AY69" s="275"/>
      <c r="AZ69" s="276"/>
      <c r="BA69" s="276"/>
      <c r="BB69" s="276"/>
    </row>
    <row r="70" spans="1:54" s="288" customFormat="1" ht="12.75" customHeight="1">
      <c r="A70" s="278"/>
      <c r="B70" s="278"/>
      <c r="C70" s="278"/>
      <c r="D70" s="279" t="s">
        <v>67</v>
      </c>
      <c r="E70" s="280">
        <v>0</v>
      </c>
      <c r="F70" s="281">
        <v>0</v>
      </c>
      <c r="G70" s="281">
        <v>0</v>
      </c>
      <c r="H70" s="281">
        <v>0.008315517565529675</v>
      </c>
      <c r="I70" s="281">
        <v>0.36595440364397835</v>
      </c>
      <c r="J70" s="281">
        <v>1.4497658726671498</v>
      </c>
      <c r="K70" s="281">
        <v>3.103328391541188</v>
      </c>
      <c r="L70" s="281">
        <v>5.134247712225228</v>
      </c>
      <c r="M70" s="281">
        <v>7.3351296739757625</v>
      </c>
      <c r="N70" s="281">
        <v>10.43050178942195</v>
      </c>
      <c r="O70" s="281">
        <v>12.50765032142022</v>
      </c>
      <c r="P70" s="281">
        <v>14.432203331426045</v>
      </c>
      <c r="Q70" s="281">
        <v>16.42779915729988</v>
      </c>
      <c r="R70" s="281">
        <v>20.534091709582057</v>
      </c>
      <c r="S70" s="281">
        <v>24.778716271136695</v>
      </c>
      <c r="T70" s="281">
        <v>29.16400358697722</v>
      </c>
      <c r="U70" s="281">
        <v>33.81628683289308</v>
      </c>
      <c r="V70" s="281">
        <v>38.59739028370105</v>
      </c>
      <c r="W70" s="281">
        <v>43.38878582973532</v>
      </c>
      <c r="X70" s="281">
        <v>48.419086074812526</v>
      </c>
      <c r="Y70" s="281">
        <v>53.054512310685645</v>
      </c>
      <c r="Z70" s="282">
        <f>'[1]Rev. Combined Progress'!Z383</f>
        <v>7.855774972979626</v>
      </c>
      <c r="AA70" s="283">
        <f>'[1]Rev. Combined Progress'!AA383</f>
        <v>9.949618593978055</v>
      </c>
      <c r="AB70" s="283">
        <f>'[1]Rev. Combined Progress'!AB383</f>
        <v>13.017925133957295</v>
      </c>
      <c r="AC70" s="283">
        <f>'[1]Rev. Combined Progress'!AC383</f>
        <v>17.346480322763526</v>
      </c>
      <c r="AD70" s="283">
        <f>'[1]Rev. Combined Progress'!AD383</f>
        <v>22.009996772171615</v>
      </c>
      <c r="AE70" s="283">
        <f>'[1]Rev. Combined Progress'!AE383</f>
        <v>27.018859721124485</v>
      </c>
      <c r="AF70" s="283">
        <f>'[1]Rev. Combined Progress'!AF383</f>
        <v>33.39193591309827</v>
      </c>
      <c r="AG70" s="283">
        <f>'[1]Rev. Combined Progress'!AG383</f>
        <v>41.86713019765821</v>
      </c>
      <c r="AH70" s="283">
        <f>'[1]Rev. Combined Progress'!AH383</f>
        <v>50.22974279463295</v>
      </c>
      <c r="AI70" s="283">
        <f>'[1]Rev. Combined Progress'!AI383</f>
        <v>58.63303397915219</v>
      </c>
      <c r="AJ70" s="283">
        <f>'[1]Rev. Combined Progress'!AJ383</f>
        <v>67.37391461256476</v>
      </c>
      <c r="AK70" s="283">
        <f>'[1]Rev. Combined Progress'!AK383</f>
        <v>75.0257592858318</v>
      </c>
      <c r="AL70" s="283">
        <f>'[1]Rev. Combined Progress'!AL383</f>
        <v>83.56091806407406</v>
      </c>
      <c r="AM70" s="284">
        <f>'[1]Rev. Combined Progress'!AM383</f>
        <v>91.60536753509564</v>
      </c>
      <c r="AN70" s="285">
        <f aca="true" t="shared" si="7" ref="AN70:BB70">AN71</f>
        <v>45.98758642378584</v>
      </c>
      <c r="AO70" s="285">
        <f t="shared" si="7"/>
        <v>50.375161312038266</v>
      </c>
      <c r="AP70" s="285">
        <f t="shared" si="7"/>
        <v>55.339641952267115</v>
      </c>
      <c r="AQ70" s="285">
        <f t="shared" si="7"/>
        <v>60.9373284166192</v>
      </c>
      <c r="AR70" s="285">
        <f t="shared" si="7"/>
        <v>66.62546843478532</v>
      </c>
      <c r="AS70" s="285">
        <f t="shared" si="7"/>
        <v>72.06621292837903</v>
      </c>
      <c r="AT70" s="286">
        <f t="shared" si="7"/>
        <v>77.47431364278748</v>
      </c>
      <c r="AU70" s="286">
        <f t="shared" si="7"/>
        <v>81.55058052221057</v>
      </c>
      <c r="AV70" s="286">
        <f t="shared" si="7"/>
        <v>82.72484172526981</v>
      </c>
      <c r="AW70" s="286">
        <f t="shared" si="7"/>
        <v>86.86961625235517</v>
      </c>
      <c r="AX70" s="286">
        <f t="shared" si="7"/>
        <v>91.10980274001864</v>
      </c>
      <c r="AY70" s="287">
        <f t="shared" si="7"/>
        <v>96.37101035812691</v>
      </c>
      <c r="AZ70" s="286">
        <f t="shared" si="7"/>
        <v>88.93286189364206</v>
      </c>
      <c r="BA70" s="286">
        <f t="shared" si="7"/>
        <v>95.04043768790787</v>
      </c>
      <c r="BB70" s="286">
        <f t="shared" si="7"/>
        <v>100.00000000000003</v>
      </c>
    </row>
    <row r="71" spans="1:54" s="288" customFormat="1" ht="12.75" customHeight="1">
      <c r="A71" s="278"/>
      <c r="B71" s="278"/>
      <c r="C71" s="278"/>
      <c r="D71" s="279" t="s">
        <v>68</v>
      </c>
      <c r="E71" s="289"/>
      <c r="F71" s="290"/>
      <c r="G71" s="291"/>
      <c r="H71" s="291"/>
      <c r="I71" s="291"/>
      <c r="J71" s="291"/>
      <c r="K71" s="291"/>
      <c r="L71" s="291"/>
      <c r="M71" s="291"/>
      <c r="N71" s="292"/>
      <c r="O71" s="292"/>
      <c r="P71" s="292"/>
      <c r="Q71" s="292"/>
      <c r="R71" s="292"/>
      <c r="S71" s="292"/>
      <c r="T71" s="292"/>
      <c r="U71" s="292"/>
      <c r="V71" s="292"/>
      <c r="W71" s="292"/>
      <c r="X71" s="292"/>
      <c r="Y71" s="292"/>
      <c r="Z71" s="292"/>
      <c r="AA71" s="292"/>
      <c r="AB71" s="292"/>
      <c r="AC71" s="292"/>
      <c r="AD71" s="292"/>
      <c r="AE71" s="292"/>
      <c r="AF71" s="292"/>
      <c r="AG71" s="292"/>
      <c r="AH71" s="292"/>
      <c r="AI71" s="293"/>
      <c r="AJ71" s="294"/>
      <c r="AK71" s="294"/>
      <c r="AL71" s="294"/>
      <c r="AM71" s="294"/>
      <c r="AN71" s="295">
        <f>'[1]Rev. Combined Progress (2)'!AN383</f>
        <v>45.98758642378584</v>
      </c>
      <c r="AO71" s="296">
        <f>'[1]Rev. Combined Progress (2)'!AO383</f>
        <v>50.375161312038266</v>
      </c>
      <c r="AP71" s="296">
        <f>'[1]Rev. Combined Progress (2)'!AP383</f>
        <v>55.339641952267115</v>
      </c>
      <c r="AQ71" s="296">
        <f>'[1]Rev. Combined Progress (2)'!AQ383</f>
        <v>60.9373284166192</v>
      </c>
      <c r="AR71" s="296">
        <f>'[1]Rev. Combined Progress (2)'!AR383</f>
        <v>66.62546843478532</v>
      </c>
      <c r="AS71" s="296">
        <f>'[1]Rev. Combined Progress (2)'!AS383</f>
        <v>72.06621292837903</v>
      </c>
      <c r="AT71" s="297">
        <f>'[1]Rev. Combined Progress (2)'!AT383</f>
        <v>77.47431364278748</v>
      </c>
      <c r="AU71" s="297">
        <f>'[1]Rev. Combined Progress (2)'!AU383</f>
        <v>81.55058052221057</v>
      </c>
      <c r="AV71" s="298">
        <f>'[1]Rev. Combined Progress (2)'!AV383</f>
        <v>82.72484172526981</v>
      </c>
      <c r="AW71" s="298">
        <f>'[1]Rev. Combined Progress (2)'!AW383</f>
        <v>86.86961625235517</v>
      </c>
      <c r="AX71" s="298">
        <f>'[1]Rev. Combined Progress (2)'!AX383</f>
        <v>91.10980274001864</v>
      </c>
      <c r="AY71" s="298">
        <f>'[1]Rev. Combined Progress (2)'!AY383</f>
        <v>96.37101035812691</v>
      </c>
      <c r="AZ71" s="297">
        <f>'[1]Rev. Combined Progress (2)'!AZ383</f>
        <v>88.93286189364206</v>
      </c>
      <c r="BA71" s="297">
        <f>'[1]Rev. Combined Progress (2)'!BA383</f>
        <v>95.04043768790787</v>
      </c>
      <c r="BB71" s="297">
        <f>'[1]Rev. Combined Progress (2)'!BB383</f>
        <v>100.00000000000003</v>
      </c>
    </row>
    <row r="72" spans="1:45" s="288" customFormat="1" ht="12.75" customHeight="1">
      <c r="A72" s="278"/>
      <c r="B72" s="278"/>
      <c r="C72" s="278"/>
      <c r="D72" s="279" t="s">
        <v>69</v>
      </c>
      <c r="E72" s="289"/>
      <c r="F72" s="290"/>
      <c r="G72" s="291"/>
      <c r="H72" s="291"/>
      <c r="I72" s="291"/>
      <c r="J72" s="292"/>
      <c r="K72" s="292"/>
      <c r="L72" s="292"/>
      <c r="M72" s="292"/>
      <c r="N72" s="292"/>
      <c r="O72" s="292"/>
      <c r="P72" s="292"/>
      <c r="Q72" s="292"/>
      <c r="R72" s="292"/>
      <c r="S72" s="292"/>
      <c r="T72" s="292"/>
      <c r="U72" s="292"/>
      <c r="V72" s="292"/>
      <c r="W72" s="292"/>
      <c r="X72" s="292"/>
      <c r="Y72" s="292"/>
      <c r="Z72" s="292"/>
      <c r="AA72" s="292"/>
      <c r="AB72" s="292"/>
      <c r="AC72" s="292"/>
      <c r="AD72" s="292"/>
      <c r="AE72" s="292"/>
      <c r="AF72" s="292"/>
      <c r="AG72" s="292"/>
      <c r="AH72" s="292"/>
      <c r="AI72" s="292"/>
      <c r="AJ72" s="292"/>
      <c r="AK72" s="292"/>
      <c r="AL72" s="292"/>
      <c r="AM72" s="292"/>
      <c r="AN72" s="292"/>
      <c r="AO72" s="293"/>
      <c r="AP72" s="293"/>
      <c r="AQ72" s="299"/>
      <c r="AR72" s="278"/>
      <c r="AS72" s="278"/>
    </row>
    <row r="73" spans="1:46" ht="12.75" customHeight="1">
      <c r="A73" s="250"/>
      <c r="B73" s="250"/>
      <c r="C73" s="250"/>
      <c r="E73" s="300"/>
      <c r="F73" s="251"/>
      <c r="AR73" s="250"/>
      <c r="AS73" s="250"/>
      <c r="AT73" t="s">
        <v>42</v>
      </c>
    </row>
    <row r="74" spans="1:54" s="288" customFormat="1" ht="13.5" customHeight="1">
      <c r="A74" s="278"/>
      <c r="B74" s="278"/>
      <c r="C74" s="278"/>
      <c r="D74" s="301" t="s">
        <v>70</v>
      </c>
      <c r="E74" s="302">
        <v>0</v>
      </c>
      <c r="F74" s="268">
        <f>IF(F68&gt;$C$68,"",'[1]3 Combined Progress '!F385)</f>
        <v>0</v>
      </c>
      <c r="G74" s="268">
        <f>IF(G68&gt;$C$68,"",'[1]3 Combined Progress '!G385)</f>
        <v>0</v>
      </c>
      <c r="H74" s="268">
        <f>IF(H68&gt;$C$68,"",'[1]3 Combined Progress '!H385)</f>
        <v>0</v>
      </c>
      <c r="I74" s="268">
        <f>IF(I68&gt;$C$68,"",'[1]3 Combined Progress '!I385)</f>
        <v>0</v>
      </c>
      <c r="J74" s="268">
        <f>IF(J68&gt;$C$68,"",'[1]3 Combined Progress '!J385)</f>
        <v>0</v>
      </c>
      <c r="K74" s="268">
        <f>IF(K68&gt;$C$68,"",'[1]3 Combined Progress '!K385)</f>
        <v>0</v>
      </c>
      <c r="L74" s="268">
        <f>IF(L68&gt;$C$68,"",'[1]3 Combined Progress '!L385)</f>
        <v>0</v>
      </c>
      <c r="M74" s="268">
        <f>IF(M68&gt;$C$68,"",'[1]3 Combined Progress '!M385)</f>
        <v>0</v>
      </c>
      <c r="N74" s="268">
        <f>IF(N68&gt;$C$68,"",'[1]3 Combined Progress '!N385)</f>
        <v>3.6468055981860172</v>
      </c>
      <c r="O74" s="268">
        <f>IF(O68&gt;$C$68,"",'[1]3 Combined Progress '!O385)</f>
        <v>3.9249597852691984</v>
      </c>
      <c r="P74" s="268">
        <f>IF(P68&gt;$C$68,"",'[1]3 Combined Progress '!P385)</f>
        <v>3.993380408782384</v>
      </c>
      <c r="Q74" s="268">
        <f>IF(Q68&gt;$C$68,"",'[1]3 Combined Progress '!Q385)</f>
        <v>4.386945481894688</v>
      </c>
      <c r="R74" s="268">
        <f>IF(R68&gt;$C$68,"",'[1]3 Combined Progress '!R385)</f>
        <v>4.40697122890257</v>
      </c>
      <c r="S74" s="268">
        <f>IF(S68&gt;$C$68,"",'[1]3 Combined Progress '!S385)</f>
        <v>5.0443845196552175</v>
      </c>
      <c r="T74" s="268">
        <f>IF(T68&gt;$C$68,"",'[1]3 Combined Progress '!T385)</f>
        <v>5.957361632924075</v>
      </c>
      <c r="U74" s="268">
        <f>IF(U68&gt;$C$68,"",'[1]3 Combined Progress '!U385)</f>
        <v>8.027454983790465</v>
      </c>
      <c r="V74" s="268">
        <f>IF(V68&gt;$C$68,"",'[1]3 Combined Progress '!V385)</f>
        <v>10.752326541057375</v>
      </c>
      <c r="W74" s="268">
        <f>IF(W68&gt;$C$68,"",'[1]3 Combined Progress '!W385)</f>
        <v>11.220379299210824</v>
      </c>
      <c r="X74" s="268">
        <f>IF(X68&gt;$C$68,"",'[1]3 Combined Progress '!X385)</f>
        <v>11.858507444402857</v>
      </c>
      <c r="Y74" s="268">
        <f>IF(Y68&gt;$C$68,"",'[1]3 Combined Progress '!Y385)</f>
        <v>14.342277732318573</v>
      </c>
      <c r="Z74" s="268">
        <f>IF(Z68&gt;$C$68,"",'[1]3 Combined Progress '!Z385)</f>
        <v>16.594739727165877</v>
      </c>
      <c r="AA74" s="268">
        <f>AA75-Z75</f>
        <v>1.6877238426485386</v>
      </c>
      <c r="AB74" s="268"/>
      <c r="AC74" s="268">
        <f>IF(AC68&gt;$C$68,"",'[1]3 Combined Progress '!AC385)</f>
        <v>16.594739727165877</v>
      </c>
      <c r="AD74" s="268">
        <f>IF(AD68&gt;$C$68,"",'[1]3 Combined Progress '!AD385)</f>
        <v>16.594739727165877</v>
      </c>
      <c r="AE74" s="268">
        <f>IF(AE68&gt;$C$68,"",'[1]3 Combined Progress '!AE385)</f>
        <v>16.594739727165877</v>
      </c>
      <c r="AF74" s="268">
        <f>IF(AF68&gt;$C$68,"",'[1]3 Combined Progress '!AF385)</f>
        <v>16.594739727165877</v>
      </c>
      <c r="AG74" s="268">
        <f>IF(AG68&gt;$C$68,"",'[1]3 Combined Progress '!AG385)</f>
        <v>16.594739727165877</v>
      </c>
      <c r="AH74" s="268">
        <f>IF(AH68&gt;$C$68,"",'[1]3 Combined Progress '!AH385)</f>
        <v>16.594739727165877</v>
      </c>
      <c r="AI74" s="268">
        <f>IF(AI68&gt;$C$68,"",'[1]3 Combined Progress '!AI385)</f>
        <v>16.594739727165877</v>
      </c>
      <c r="AJ74" s="268">
        <f>IF(AJ68&gt;$C$68,"",'[1]3 Combined Progress '!AJ385)</f>
        <v>16.594739727165877</v>
      </c>
      <c r="AK74" s="268">
        <f>IF(AK68&gt;$C$68,"",'[1]3 Combined Progress '!AK385)</f>
        <v>16.594739727165877</v>
      </c>
      <c r="AL74" s="268">
        <f>IF(AL68&gt;$C$68,"",'[1]3 Combined Progress '!AL385)</f>
        <v>16.594739727165877</v>
      </c>
      <c r="AM74" s="269">
        <f>IF(AM68&gt;$C$68,"",'[1]3 Combined Progress '!AM385)</f>
        <v>16.594739727165877</v>
      </c>
      <c r="AN74" s="303">
        <f>IF(AN68&gt;$C$68,"",'[1]3 Combined Progress '!AN385)</f>
        <v>16.594739727165877</v>
      </c>
      <c r="AO74" s="304">
        <f>IF(AO68&gt;$C$68,"",'[1]3 Combined Progress '!AO385)</f>
        <v>16.594739727165877</v>
      </c>
      <c r="AP74" s="270">
        <f>IF(AP68&gt;$C$68,"",'[1]3 Combined Progress '!AP385)</f>
        <v>16.594739727165877</v>
      </c>
      <c r="AQ74" s="305"/>
      <c r="AR74" s="306"/>
      <c r="AS74" s="307"/>
      <c r="AT74" s="308"/>
      <c r="AU74" s="308"/>
      <c r="AV74" s="308"/>
      <c r="AW74" s="308"/>
      <c r="AX74" s="308"/>
      <c r="AY74" s="308"/>
      <c r="AZ74" s="309"/>
      <c r="BA74" s="309"/>
      <c r="BB74" s="309"/>
    </row>
    <row r="75" spans="1:54" s="318" customFormat="1" ht="13.5" customHeight="1">
      <c r="A75" s="254"/>
      <c r="B75" s="254"/>
      <c r="C75" s="254"/>
      <c r="D75" s="310" t="s">
        <v>71</v>
      </c>
      <c r="E75" s="311">
        <v>0</v>
      </c>
      <c r="F75" s="312">
        <v>0</v>
      </c>
      <c r="G75" s="313">
        <v>0</v>
      </c>
      <c r="H75" s="313">
        <v>0</v>
      </c>
      <c r="I75" s="313">
        <v>0</v>
      </c>
      <c r="J75" s="313">
        <v>0</v>
      </c>
      <c r="K75" s="313">
        <v>0</v>
      </c>
      <c r="L75" s="313">
        <v>0</v>
      </c>
      <c r="M75" s="313">
        <v>0</v>
      </c>
      <c r="N75" s="313">
        <v>3.6468055981860172</v>
      </c>
      <c r="O75" s="281">
        <v>3.9249597852691984</v>
      </c>
      <c r="P75" s="281">
        <v>3.993380408782384</v>
      </c>
      <c r="Q75" s="282">
        <v>4.386945481894688</v>
      </c>
      <c r="R75" s="282">
        <v>4.40697122890257</v>
      </c>
      <c r="S75" s="282">
        <v>5.0443845196552175</v>
      </c>
      <c r="T75" s="282">
        <v>5.957361632924075</v>
      </c>
      <c r="U75" s="282">
        <v>8.027454983790465</v>
      </c>
      <c r="V75" s="282">
        <v>10.752326541057375</v>
      </c>
      <c r="W75" s="282">
        <v>11.220379299210824</v>
      </c>
      <c r="X75" s="282">
        <v>11.858507444402857</v>
      </c>
      <c r="Y75" s="282">
        <v>14.342277732318573</v>
      </c>
      <c r="Z75" s="281">
        <f>'[1]Rev. Combined Progress'!Z385</f>
        <v>7.72012997387263</v>
      </c>
      <c r="AA75" s="281">
        <f>'[1]Rev. Combined Progress'!AA385</f>
        <v>9.407853816521168</v>
      </c>
      <c r="AB75" s="281">
        <f>'[1]Rev. Combined Progress'!AB385</f>
        <v>11.066139449824158</v>
      </c>
      <c r="AC75" s="281">
        <f>'[1]Rev. Combined Progress'!AC385</f>
        <v>12.215948572500468</v>
      </c>
      <c r="AD75" s="281">
        <f>'[1]Rev. Combined Progress'!AD385</f>
        <v>14.043135845112644</v>
      </c>
      <c r="AE75" s="281">
        <f>'[1]Rev. Combined Progress'!AE385</f>
        <v>17.77706527396818</v>
      </c>
      <c r="AF75" s="281">
        <f>'[1]Rev. Combined Progress'!AF385</f>
        <v>20.252490557093676</v>
      </c>
      <c r="AG75" s="281">
        <f>'[1]Rev. Combined Progress'!AG385</f>
        <v>22.709665863119227</v>
      </c>
      <c r="AH75" s="281">
        <f>'[1]Rev. Combined Progress'!AH385</f>
        <v>25.711914027941447</v>
      </c>
      <c r="AI75" s="281">
        <f>'[1]Rev. Combined Progress'!AI385</f>
        <v>28.91827506261262</v>
      </c>
      <c r="AJ75" s="281">
        <f>'[1]Rev. Combined Progress'!AJ385</f>
        <v>32.043982963491416</v>
      </c>
      <c r="AK75" s="281">
        <f>'[1]Rev. Combined Progress'!AK385</f>
        <v>36.36367843305912</v>
      </c>
      <c r="AL75" s="281">
        <f>'[1]Rev. Combined Progress'!AL385</f>
        <v>40.870474475945066</v>
      </c>
      <c r="AM75" s="314">
        <f>'[1]Rev. Combined Progress'!AM385</f>
        <v>45.86938679337982</v>
      </c>
      <c r="AN75" s="315">
        <f>'[1]Rev. Combined Progress (2)'!AN385</f>
        <v>46.22490827554421</v>
      </c>
      <c r="AO75" s="316">
        <f>'[1]Rev. Combined Progress (2)'!AO385</f>
        <v>48.22757855380354</v>
      </c>
      <c r="AP75" s="317">
        <f>'[1]Rev. Combined Progress (2)'!AP385</f>
        <v>51.50085441246551</v>
      </c>
      <c r="AQ75" s="317">
        <f>'[1]Rev. Combined Progress (2)'!AQ385</f>
        <v>55.78100289727557</v>
      </c>
      <c r="AR75" s="317">
        <f>'[1]Rev. Combined Progress (2)'!AR385</f>
        <v>60.25267783071169</v>
      </c>
      <c r="AS75" s="317">
        <f>'[1]Rev. Combined Progress (2)'!AS385</f>
        <v>64.62443258123167</v>
      </c>
      <c r="AT75" s="317">
        <f>'[1]Rev. Combined Progress (2)'!AT385</f>
        <v>67.911789434455</v>
      </c>
      <c r="AU75" s="317">
        <f>'[1]Rev. Combined Progress (2)'!AU385</f>
        <v>73.2188005437619</v>
      </c>
      <c r="AV75" s="317">
        <f>'[1]Rev. Combined Progress (2)'!AV385</f>
        <v>75.98894172789016</v>
      </c>
      <c r="AW75" s="317">
        <f>'[1]Rev. Combined Progress (2)'!AW385</f>
        <v>80.02639181579144</v>
      </c>
      <c r="AX75" s="317">
        <f>'[1]Rev. Combined Progress (2)'!AX385</f>
        <v>84.59501986408685</v>
      </c>
      <c r="AY75" s="317">
        <f>'[1]Rev. Combined Progress (2)'!AY385</f>
        <v>86.55765662889243</v>
      </c>
      <c r="AZ75" s="317">
        <f>'[1]Rev. Combined Progress (2)'!AZ385</f>
        <v>87.87899463272018</v>
      </c>
      <c r="BA75" s="317">
        <f>'[1]Rev. Combined Progress (2)'!BA385</f>
        <v>88.72850603977847</v>
      </c>
      <c r="BB75" s="317">
        <f>'[1]Rev. Combined Progress (2)'!BB385</f>
        <v>91.00126540935733</v>
      </c>
    </row>
    <row r="76" spans="4:46" ht="12.75">
      <c r="D76" s="310" t="s">
        <v>72</v>
      </c>
      <c r="E76" s="319" t="s">
        <v>42</v>
      </c>
      <c r="F76" s="320"/>
      <c r="G76" s="321"/>
      <c r="H76" s="321"/>
      <c r="I76" s="321"/>
      <c r="J76" s="321"/>
      <c r="K76" s="321"/>
      <c r="L76" s="321"/>
      <c r="M76" s="321"/>
      <c r="N76" s="322"/>
      <c r="O76" s="322"/>
      <c r="P76" s="322"/>
      <c r="Q76" s="323"/>
      <c r="R76" s="324"/>
      <c r="S76" s="324"/>
      <c r="T76" s="324"/>
      <c r="U76" s="324"/>
      <c r="V76" s="322"/>
      <c r="W76" s="322"/>
      <c r="X76" s="322"/>
      <c r="Y76" s="322"/>
      <c r="Z76" s="324"/>
      <c r="AA76" s="324"/>
      <c r="AB76" s="323"/>
      <c r="AC76" s="323"/>
      <c r="AD76" s="324"/>
      <c r="AE76" s="324"/>
      <c r="AF76" s="324"/>
      <c r="AG76" s="324"/>
      <c r="AH76" s="322"/>
      <c r="AI76" s="322"/>
      <c r="AJ76" s="322"/>
      <c r="AK76" s="322"/>
      <c r="AL76" s="324"/>
      <c r="AM76" s="324"/>
      <c r="AO76" s="326"/>
      <c r="AP76" s="326"/>
      <c r="AQ76" s="326"/>
      <c r="AR76" s="326"/>
      <c r="AS76" s="326"/>
      <c r="AT76" s="326"/>
    </row>
    <row r="77" spans="4:45" ht="12.75">
      <c r="D77" s="310" t="s">
        <v>73</v>
      </c>
      <c r="E77" s="327"/>
      <c r="J77" s="322"/>
      <c r="K77" s="322"/>
      <c r="L77" s="322"/>
      <c r="M77" s="322"/>
      <c r="N77" s="324"/>
      <c r="O77" s="323"/>
      <c r="P77" s="323"/>
      <c r="Q77" s="323"/>
      <c r="R77" s="324"/>
      <c r="S77" s="324"/>
      <c r="T77" s="324"/>
      <c r="U77" s="324"/>
      <c r="V77" s="322"/>
      <c r="W77" s="322"/>
      <c r="X77" s="322"/>
      <c r="Y77" s="322"/>
      <c r="Z77" s="324"/>
      <c r="AA77" s="324"/>
      <c r="AB77" s="323"/>
      <c r="AC77" s="323"/>
      <c r="AD77" s="324"/>
      <c r="AE77" s="324"/>
      <c r="AF77" s="324"/>
      <c r="AG77" s="324"/>
      <c r="AH77" s="322"/>
      <c r="AI77" s="322"/>
      <c r="AJ77" s="322"/>
      <c r="AK77" s="322"/>
      <c r="AL77" s="324"/>
      <c r="AM77" s="324"/>
      <c r="AN77" s="323"/>
      <c r="AO77" s="323"/>
      <c r="AP77" s="323"/>
      <c r="AS77" s="250"/>
    </row>
    <row r="78" ht="12.75">
      <c r="AS78" s="250"/>
    </row>
    <row r="79" spans="4:45" ht="12.75">
      <c r="D79" s="330"/>
      <c r="AS79" s="250"/>
    </row>
    <row r="80" ht="12.75">
      <c r="AS80" s="250"/>
    </row>
    <row r="81" spans="29:45" ht="18" customHeight="1">
      <c r="AC81" s="257"/>
      <c r="AS81" s="250"/>
    </row>
  </sheetData>
  <mergeCells count="45">
    <mergeCell ref="D1:BB1"/>
    <mergeCell ref="AQ67:AT67"/>
    <mergeCell ref="G14:R14"/>
    <mergeCell ref="G67:R67"/>
    <mergeCell ref="S67:AD67"/>
    <mergeCell ref="AE67:AP67"/>
    <mergeCell ref="AE14:AP14"/>
    <mergeCell ref="S14:AD14"/>
    <mergeCell ref="F65:Z65"/>
    <mergeCell ref="L6:N6"/>
    <mergeCell ref="G4:K4"/>
    <mergeCell ref="R4:V4"/>
    <mergeCell ref="G5:K5"/>
    <mergeCell ref="X4:Z4"/>
    <mergeCell ref="R5:V5"/>
    <mergeCell ref="X5:Z5"/>
    <mergeCell ref="AA64:AT64"/>
    <mergeCell ref="AH2:AI2"/>
    <mergeCell ref="AU3:AV3"/>
    <mergeCell ref="AU4:AV4"/>
    <mergeCell ref="AU5:AV5"/>
    <mergeCell ref="AQ14:BB14"/>
    <mergeCell ref="D3:E3"/>
    <mergeCell ref="R3:V3"/>
    <mergeCell ref="X3:Z3"/>
    <mergeCell ref="G3:K3"/>
    <mergeCell ref="D4:E4"/>
    <mergeCell ref="C68:D68"/>
    <mergeCell ref="C67:D67"/>
    <mergeCell ref="D52:E55"/>
    <mergeCell ref="D20:E23"/>
    <mergeCell ref="D65:E65"/>
    <mergeCell ref="D56:E59"/>
    <mergeCell ref="D48:E51"/>
    <mergeCell ref="D61:E61"/>
    <mergeCell ref="D64:E64"/>
    <mergeCell ref="D62:E62"/>
    <mergeCell ref="D5:E5"/>
    <mergeCell ref="D24:E27"/>
    <mergeCell ref="D28:E31"/>
    <mergeCell ref="D44:E47"/>
    <mergeCell ref="D16:E19"/>
    <mergeCell ref="D32:E35"/>
    <mergeCell ref="D36:E39"/>
    <mergeCell ref="D40:E43"/>
  </mergeCells>
  <printOptions horizontalCentered="1" verticalCentered="1"/>
  <pageMargins left="0.354330708661417" right="0.236220472440945" top="0.734251969" bottom="0.393700787401575" header="0.275590551181102" footer="0"/>
  <pageSetup fitToHeight="2"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3"/>
  <sheetViews>
    <sheetView view="pageBreakPreview" zoomScaleSheetLayoutView="100" workbookViewId="0" topLeftCell="A10">
      <selection activeCell="N7" sqref="N7"/>
    </sheetView>
  </sheetViews>
  <sheetFormatPr defaultColWidth="9.140625" defaultRowHeight="12"/>
  <cols>
    <col min="1" max="1" width="33.140625" style="0" customWidth="1"/>
    <col min="3" max="13" width="11.7109375" style="0" customWidth="1"/>
  </cols>
  <sheetData>
    <row r="1" spans="1:13" ht="18.75">
      <c r="A1" s="419" t="s">
        <v>74</v>
      </c>
      <c r="B1" s="419"/>
      <c r="C1" s="419"/>
      <c r="D1" s="419"/>
      <c r="E1" s="419"/>
      <c r="F1" s="419"/>
      <c r="G1" s="419"/>
      <c r="H1" s="419"/>
      <c r="I1" s="419"/>
      <c r="J1" s="419"/>
      <c r="K1" s="419"/>
      <c r="L1" s="419"/>
      <c r="M1" s="419"/>
    </row>
    <row r="2" spans="1:13" ht="15.75">
      <c r="A2" s="420" t="s">
        <v>75</v>
      </c>
      <c r="B2" s="420"/>
      <c r="C2" s="420"/>
      <c r="D2" s="420"/>
      <c r="E2" s="420"/>
      <c r="F2" s="420"/>
      <c r="G2" s="420"/>
      <c r="H2" s="420"/>
      <c r="I2" s="420"/>
      <c r="J2" s="420"/>
      <c r="K2" s="420"/>
      <c r="L2" s="420"/>
      <c r="M2" s="420"/>
    </row>
    <row r="3" spans="1:13" ht="15.75">
      <c r="A3" s="420" t="s">
        <v>76</v>
      </c>
      <c r="B3" s="420"/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</row>
    <row r="4" spans="1:13" ht="18.75">
      <c r="A4" s="421" t="s">
        <v>85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  <c r="L4" s="421"/>
      <c r="M4" s="421"/>
    </row>
    <row r="5" spans="1:13" ht="1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</row>
    <row r="6" spans="1:13" ht="15.75">
      <c r="A6" s="423" t="s">
        <v>77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  <c r="L6" s="423"/>
      <c r="M6" s="423"/>
    </row>
    <row r="7" spans="1:13" ht="15.75">
      <c r="A7" s="423" t="s">
        <v>78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  <c r="L7" s="423"/>
      <c r="M7" s="423"/>
    </row>
    <row r="8" spans="1:13" ht="15.75">
      <c r="A8" s="423" t="s">
        <v>79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  <c r="L8" s="423"/>
      <c r="M8" s="423"/>
    </row>
    <row r="10" spans="1:13" ht="24.75" customHeight="1">
      <c r="A10" s="418" t="s">
        <v>0</v>
      </c>
      <c r="B10" s="418" t="s">
        <v>1</v>
      </c>
      <c r="C10" s="418" t="s">
        <v>2</v>
      </c>
      <c r="D10" s="418" t="s">
        <v>3</v>
      </c>
      <c r="E10" s="418" t="s">
        <v>4</v>
      </c>
      <c r="F10" s="418"/>
      <c r="G10" s="418"/>
      <c r="H10" s="418" t="s">
        <v>5</v>
      </c>
      <c r="I10" s="418"/>
      <c r="J10" s="418"/>
      <c r="K10" s="418" t="s">
        <v>6</v>
      </c>
      <c r="L10" s="418"/>
      <c r="M10" s="418"/>
    </row>
    <row r="11" spans="1:13" ht="24.75" customHeight="1">
      <c r="A11" s="418"/>
      <c r="B11" s="418"/>
      <c r="C11" s="418"/>
      <c r="D11" s="418"/>
      <c r="E11" s="332" t="s">
        <v>7</v>
      </c>
      <c r="F11" s="332" t="s">
        <v>8</v>
      </c>
      <c r="G11" s="332" t="s">
        <v>9</v>
      </c>
      <c r="H11" s="332" t="s">
        <v>7</v>
      </c>
      <c r="I11" s="332" t="s">
        <v>8</v>
      </c>
      <c r="J11" s="332" t="s">
        <v>9</v>
      </c>
      <c r="K11" s="332" t="s">
        <v>7</v>
      </c>
      <c r="L11" s="332" t="s">
        <v>8</v>
      </c>
      <c r="M11" s="332" t="s">
        <v>9</v>
      </c>
    </row>
    <row r="12" spans="1:13" ht="24.75" customHeight="1">
      <c r="A12" s="418"/>
      <c r="B12" s="418"/>
      <c r="C12" s="418" t="s">
        <v>10</v>
      </c>
      <c r="D12" s="418"/>
      <c r="E12" s="418"/>
      <c r="F12" s="418"/>
      <c r="G12" s="418"/>
      <c r="H12" s="418"/>
      <c r="I12" s="418"/>
      <c r="J12" s="418"/>
      <c r="K12" s="418"/>
      <c r="L12" s="418"/>
      <c r="M12" s="418"/>
    </row>
    <row r="13" spans="1:13" ht="24.75" customHeight="1">
      <c r="A13" s="349" t="s">
        <v>11</v>
      </c>
      <c r="B13" s="331" t="s">
        <v>12</v>
      </c>
      <c r="C13" s="350">
        <v>18245</v>
      </c>
      <c r="D13" s="350">
        <v>19402.38</v>
      </c>
      <c r="E13" s="351">
        <v>89.96099045900705</v>
      </c>
      <c r="F13" s="351">
        <v>87.38799307403401</v>
      </c>
      <c r="G13" s="351">
        <v>-2.5729973849730357</v>
      </c>
      <c r="H13" s="351">
        <v>10.039009540992978</v>
      </c>
      <c r="I13" s="351">
        <v>5.550029057256012</v>
      </c>
      <c r="J13" s="351">
        <v>-4.488980483736967</v>
      </c>
      <c r="K13" s="351">
        <v>100</v>
      </c>
      <c r="L13" s="351">
        <v>92.93802213129003</v>
      </c>
      <c r="M13" s="351">
        <v>-7.061977868710002</v>
      </c>
    </row>
    <row r="14" spans="1:13" ht="24.75" customHeight="1">
      <c r="A14" s="349" t="s">
        <v>13</v>
      </c>
      <c r="B14" s="331" t="s">
        <v>12</v>
      </c>
      <c r="C14" s="350">
        <v>7449</v>
      </c>
      <c r="D14" s="350">
        <v>7449</v>
      </c>
      <c r="E14" s="351">
        <v>73.15342116447087</v>
      </c>
      <c r="F14" s="351">
        <v>66.01359966000848</v>
      </c>
      <c r="G14" s="351">
        <v>-7.13982150446239</v>
      </c>
      <c r="H14" s="351">
        <v>26.8465788355291</v>
      </c>
      <c r="I14" s="351">
        <v>-16.30684232894177</v>
      </c>
      <c r="J14" s="351">
        <v>-43.15342116447087</v>
      </c>
      <c r="K14" s="351">
        <v>100</v>
      </c>
      <c r="L14" s="351">
        <v>49.70675733106671</v>
      </c>
      <c r="M14" s="351">
        <v>-50.29324266893326</v>
      </c>
    </row>
    <row r="15" spans="1:13" ht="24.75" customHeight="1">
      <c r="A15" s="349" t="s">
        <v>14</v>
      </c>
      <c r="B15" s="331" t="s">
        <v>12</v>
      </c>
      <c r="C15" s="350">
        <v>6397</v>
      </c>
      <c r="D15" s="350">
        <v>13524.9</v>
      </c>
      <c r="E15" s="351">
        <v>50.99896719508852</v>
      </c>
      <c r="F15" s="351">
        <v>51.00845810096059</v>
      </c>
      <c r="G15" s="351">
        <v>0.009490905872070243</v>
      </c>
      <c r="H15" s="351">
        <v>49.00103280491151</v>
      </c>
      <c r="I15" s="351">
        <v>0.028706367972262115</v>
      </c>
      <c r="J15" s="351">
        <v>-48.97232643693925</v>
      </c>
      <c r="K15" s="351">
        <v>100</v>
      </c>
      <c r="L15" s="351">
        <v>51.03716446893285</v>
      </c>
      <c r="M15" s="351">
        <v>-48.96283553106718</v>
      </c>
    </row>
    <row r="16" spans="1:13" ht="24.75" customHeight="1">
      <c r="A16" s="349" t="s">
        <v>15</v>
      </c>
      <c r="B16" s="331" t="s">
        <v>12</v>
      </c>
      <c r="C16" s="350">
        <v>141321</v>
      </c>
      <c r="D16" s="350">
        <v>454049.2794</v>
      </c>
      <c r="E16" s="351">
        <v>92.06976615175512</v>
      </c>
      <c r="F16" s="351">
        <v>90.21405241060593</v>
      </c>
      <c r="G16" s="351">
        <v>-1.855713741149188</v>
      </c>
      <c r="H16" s="351">
        <v>7.93023384824491</v>
      </c>
      <c r="I16" s="351">
        <v>1.1071769056391503</v>
      </c>
      <c r="J16" s="351">
        <v>-6.82305694260576</v>
      </c>
      <c r="K16" s="351">
        <v>100</v>
      </c>
      <c r="L16" s="351">
        <v>91.32122931624508</v>
      </c>
      <c r="M16" s="351">
        <v>-8.678770683754948</v>
      </c>
    </row>
    <row r="17" spans="1:13" ht="24.75" customHeight="1">
      <c r="A17" s="349" t="s">
        <v>16</v>
      </c>
      <c r="B17" s="331" t="s">
        <v>12</v>
      </c>
      <c r="C17" s="350">
        <v>328992</v>
      </c>
      <c r="D17" s="350">
        <v>434144.373</v>
      </c>
      <c r="E17" s="351">
        <v>93.35694461831731</v>
      </c>
      <c r="F17" s="351">
        <v>93.35682081077438</v>
      </c>
      <c r="G17" s="351">
        <v>-0.0001238075429341734</v>
      </c>
      <c r="H17" s="351">
        <v>6.643055381682686</v>
      </c>
      <c r="I17" s="351">
        <v>2.1856227760191587</v>
      </c>
      <c r="J17" s="351">
        <v>-4.457432605663527</v>
      </c>
      <c r="K17" s="351">
        <v>100</v>
      </c>
      <c r="L17" s="351">
        <v>95.54244358679354</v>
      </c>
      <c r="M17" s="351">
        <v>-4.457556413206461</v>
      </c>
    </row>
    <row r="18" spans="1:13" ht="24.75" customHeight="1">
      <c r="A18" s="349" t="s">
        <v>17</v>
      </c>
      <c r="B18" s="331" t="s">
        <v>12</v>
      </c>
      <c r="C18" s="350">
        <v>486344</v>
      </c>
      <c r="D18" s="350">
        <v>421550.961</v>
      </c>
      <c r="E18" s="351">
        <v>92.70504012688056</v>
      </c>
      <c r="F18" s="351">
        <v>94.50744675483598</v>
      </c>
      <c r="G18" s="351">
        <v>1.8024066279554205</v>
      </c>
      <c r="H18" s="351">
        <v>7.294959873119467</v>
      </c>
      <c r="I18" s="351">
        <v>2.3224543494808785</v>
      </c>
      <c r="J18" s="351">
        <v>-4.972505523638588</v>
      </c>
      <c r="K18" s="351">
        <v>100</v>
      </c>
      <c r="L18" s="351">
        <v>96.82990110431686</v>
      </c>
      <c r="M18" s="351">
        <v>-3.170098895683168</v>
      </c>
    </row>
    <row r="19" spans="1:13" ht="24.75" customHeight="1">
      <c r="A19" s="349" t="s">
        <v>18</v>
      </c>
      <c r="B19" s="331" t="s">
        <v>12</v>
      </c>
      <c r="C19" s="350">
        <v>24925</v>
      </c>
      <c r="D19" s="350">
        <v>40694.061</v>
      </c>
      <c r="E19" s="351">
        <v>79.04220872925407</v>
      </c>
      <c r="F19" s="351">
        <v>77.97613359268277</v>
      </c>
      <c r="G19" s="351">
        <v>-1.0660751365712997</v>
      </c>
      <c r="H19" s="351">
        <v>20.95779127074593</v>
      </c>
      <c r="I19" s="351">
        <v>2.0406212617390764</v>
      </c>
      <c r="J19" s="351">
        <v>-18.917170009006853</v>
      </c>
      <c r="K19" s="351">
        <v>100</v>
      </c>
      <c r="L19" s="351">
        <v>80.01675485442185</v>
      </c>
      <c r="M19" s="351">
        <v>-19.983245145578152</v>
      </c>
    </row>
    <row r="20" spans="1:13" ht="24.75" customHeight="1">
      <c r="A20" s="349" t="s">
        <v>19</v>
      </c>
      <c r="B20" s="331" t="s">
        <v>12</v>
      </c>
      <c r="C20" s="350">
        <v>71607</v>
      </c>
      <c r="D20" s="350">
        <v>29673.642</v>
      </c>
      <c r="E20" s="351">
        <v>71.9258112327376</v>
      </c>
      <c r="F20" s="351">
        <v>71.98066547712943</v>
      </c>
      <c r="G20" s="351">
        <v>0.05485424439183362</v>
      </c>
      <c r="H20" s="351">
        <v>28.07418876726237</v>
      </c>
      <c r="I20" s="351">
        <v>16.779288590614783</v>
      </c>
      <c r="J20" s="351">
        <v>-11.294900176647587</v>
      </c>
      <c r="K20" s="351">
        <v>100</v>
      </c>
      <c r="L20" s="351">
        <v>88.75995406774422</v>
      </c>
      <c r="M20" s="351">
        <v>-11.240045932255754</v>
      </c>
    </row>
    <row r="21" spans="1:13" ht="24.75" customHeight="1">
      <c r="A21" s="349" t="s">
        <v>20</v>
      </c>
      <c r="B21" s="331" t="s">
        <v>12</v>
      </c>
      <c r="C21" s="350">
        <v>9448</v>
      </c>
      <c r="D21" s="350">
        <v>17363.1</v>
      </c>
      <c r="E21" s="351">
        <v>76.3737951543742</v>
      </c>
      <c r="F21" s="351">
        <v>76.43551254570087</v>
      </c>
      <c r="G21" s="351">
        <v>0.06171739132666687</v>
      </c>
      <c r="H21" s="351">
        <v>23.626204845625793</v>
      </c>
      <c r="I21" s="351">
        <v>15.889013249299794</v>
      </c>
      <c r="J21" s="351">
        <v>-7.737191596325999</v>
      </c>
      <c r="K21" s="351">
        <v>100</v>
      </c>
      <c r="L21" s="351">
        <v>92.32452579500067</v>
      </c>
      <c r="M21" s="351">
        <v>-7.6754742049993325</v>
      </c>
    </row>
    <row r="22" spans="1:13" ht="24.75" customHeight="1">
      <c r="A22" s="349" t="s">
        <v>21</v>
      </c>
      <c r="B22" s="331" t="s">
        <v>12</v>
      </c>
      <c r="C22" s="350">
        <v>56639</v>
      </c>
      <c r="D22" s="350">
        <v>56639.29464</v>
      </c>
      <c r="E22" s="351">
        <v>70.4353738937913</v>
      </c>
      <c r="F22" s="351">
        <v>56.04758153720888</v>
      </c>
      <c r="G22" s="351">
        <v>-14.387792356582416</v>
      </c>
      <c r="H22" s="351">
        <v>29.564626106208706</v>
      </c>
      <c r="I22" s="351">
        <v>7.635607708257844</v>
      </c>
      <c r="J22" s="351">
        <v>-21.929018397950863</v>
      </c>
      <c r="K22" s="351">
        <v>100</v>
      </c>
      <c r="L22" s="351">
        <v>63.68318924546672</v>
      </c>
      <c r="M22" s="351">
        <v>-36.31681075453328</v>
      </c>
    </row>
    <row r="23" spans="1:13" ht="24.75" customHeight="1">
      <c r="A23" s="349" t="s">
        <v>22</v>
      </c>
      <c r="B23" s="331" t="s">
        <v>12</v>
      </c>
      <c r="C23" s="350">
        <v>36085</v>
      </c>
      <c r="D23" s="350">
        <v>53571.609</v>
      </c>
      <c r="E23" s="351">
        <v>42.572399977604306</v>
      </c>
      <c r="F23" s="351">
        <v>41.444654326865745</v>
      </c>
      <c r="G23" s="351">
        <v>-1.1277456507385608</v>
      </c>
      <c r="H23" s="351">
        <v>57.42760002239568</v>
      </c>
      <c r="I23" s="351">
        <v>7.2885915962789625</v>
      </c>
      <c r="J23" s="351">
        <v>-50.13900842611672</v>
      </c>
      <c r="K23" s="351">
        <v>100</v>
      </c>
      <c r="L23" s="351">
        <v>48.73324592314471</v>
      </c>
      <c r="M23" s="351">
        <v>-51.26675407685528</v>
      </c>
    </row>
  </sheetData>
  <mergeCells count="16">
    <mergeCell ref="A5:M5"/>
    <mergeCell ref="A6:M6"/>
    <mergeCell ref="A7:M7"/>
    <mergeCell ref="A8:M8"/>
    <mergeCell ref="A1:M1"/>
    <mergeCell ref="A2:M2"/>
    <mergeCell ref="A3:M3"/>
    <mergeCell ref="A4:M4"/>
    <mergeCell ref="C12:M12"/>
    <mergeCell ref="A10:A12"/>
    <mergeCell ref="B10:B12"/>
    <mergeCell ref="C10:C11"/>
    <mergeCell ref="D10:D11"/>
    <mergeCell ref="E10:G10"/>
    <mergeCell ref="H10:J10"/>
    <mergeCell ref="K10:M10"/>
  </mergeCells>
  <printOptions/>
  <pageMargins left="1" right="0" top="0.75" bottom="0.5" header="0.5" footer="0.5"/>
  <pageSetup horizontalDpi="1200" verticalDpi="12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5"/>
  <sheetViews>
    <sheetView view="pageBreakPreview" zoomScaleSheetLayoutView="100" workbookViewId="0" topLeftCell="A10">
      <selection activeCell="L13" sqref="L13"/>
    </sheetView>
  </sheetViews>
  <sheetFormatPr defaultColWidth="9.140625" defaultRowHeight="12"/>
  <cols>
    <col min="1" max="1" width="37.57421875" style="0" customWidth="1"/>
    <col min="3" max="4" width="14.7109375" style="0" customWidth="1"/>
    <col min="5" max="7" width="12.7109375" style="0" customWidth="1"/>
    <col min="8" max="11" width="14.7109375" style="0" customWidth="1"/>
  </cols>
  <sheetData>
    <row r="1" spans="1:11" ht="18.75">
      <c r="A1" s="424" t="s">
        <v>74</v>
      </c>
      <c r="B1" s="424"/>
      <c r="C1" s="424"/>
      <c r="D1" s="424"/>
      <c r="E1" s="424"/>
      <c r="F1" s="424"/>
      <c r="G1" s="424"/>
      <c r="H1" s="424"/>
      <c r="I1" s="424"/>
      <c r="J1" s="424"/>
      <c r="K1" s="424"/>
    </row>
    <row r="2" spans="1:11" ht="15.75">
      <c r="A2" s="425" t="s">
        <v>75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</row>
    <row r="3" spans="1:11" ht="15.75">
      <c r="A3" s="425" t="s">
        <v>80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</row>
    <row r="4" spans="1:11" ht="18.75">
      <c r="A4" s="421" t="s">
        <v>85</v>
      </c>
      <c r="B4" s="421"/>
      <c r="C4" s="421"/>
      <c r="D4" s="421"/>
      <c r="E4" s="421"/>
      <c r="F4" s="421"/>
      <c r="G4" s="421"/>
      <c r="H4" s="421"/>
      <c r="I4" s="421"/>
      <c r="J4" s="421"/>
      <c r="K4" s="421"/>
    </row>
    <row r="5" spans="1:11" ht="18.75">
      <c r="A5" s="421"/>
      <c r="B5" s="421"/>
      <c r="C5" s="421"/>
      <c r="D5" s="421"/>
      <c r="E5" s="421"/>
      <c r="F5" s="421"/>
      <c r="G5" s="421"/>
      <c r="H5" s="421"/>
      <c r="I5" s="421"/>
      <c r="J5" s="421"/>
      <c r="K5" s="421"/>
    </row>
    <row r="6" spans="1:11" ht="15.75">
      <c r="A6" s="423" t="s">
        <v>77</v>
      </c>
      <c r="B6" s="423"/>
      <c r="C6" s="423"/>
      <c r="D6" s="423"/>
      <c r="E6" s="423"/>
      <c r="F6" s="423"/>
      <c r="G6" s="423"/>
      <c r="H6" s="423"/>
      <c r="I6" s="423"/>
      <c r="J6" s="423"/>
      <c r="K6" s="423"/>
    </row>
    <row r="7" spans="1:11" ht="15.75">
      <c r="A7" s="423" t="s">
        <v>78</v>
      </c>
      <c r="B7" s="423"/>
      <c r="C7" s="423"/>
      <c r="D7" s="423"/>
      <c r="E7" s="423"/>
      <c r="F7" s="423"/>
      <c r="G7" s="423"/>
      <c r="H7" s="423"/>
      <c r="I7" s="423"/>
      <c r="J7" s="423"/>
      <c r="K7" s="423"/>
    </row>
    <row r="8" spans="1:11" ht="15.75">
      <c r="A8" s="423" t="s">
        <v>79</v>
      </c>
      <c r="B8" s="423"/>
      <c r="C8" s="423"/>
      <c r="D8" s="423"/>
      <c r="E8" s="423"/>
      <c r="F8" s="423"/>
      <c r="G8" s="423"/>
      <c r="H8" s="423"/>
      <c r="I8" s="423"/>
      <c r="J8" s="423"/>
      <c r="K8" s="423"/>
    </row>
    <row r="11" spans="1:11" ht="24.75" customHeight="1">
      <c r="A11" s="418" t="s">
        <v>0</v>
      </c>
      <c r="B11" s="418" t="s">
        <v>1</v>
      </c>
      <c r="C11" s="418" t="s">
        <v>23</v>
      </c>
      <c r="D11" s="418"/>
      <c r="E11" s="418" t="s">
        <v>24</v>
      </c>
      <c r="F11" s="418"/>
      <c r="G11" s="418"/>
      <c r="H11" s="418" t="s">
        <v>25</v>
      </c>
      <c r="I11" s="418"/>
      <c r="J11" s="418"/>
      <c r="K11" s="418"/>
    </row>
    <row r="12" spans="1:11" ht="24.75" customHeight="1">
      <c r="A12" s="418"/>
      <c r="B12" s="418"/>
      <c r="C12" s="332"/>
      <c r="D12" s="332"/>
      <c r="E12" s="332" t="s">
        <v>7</v>
      </c>
      <c r="F12" s="332" t="s">
        <v>8</v>
      </c>
      <c r="G12" s="426" t="s">
        <v>26</v>
      </c>
      <c r="H12" s="332" t="s">
        <v>27</v>
      </c>
      <c r="I12" s="332"/>
      <c r="J12" s="332" t="s">
        <v>3</v>
      </c>
      <c r="K12" s="332"/>
    </row>
    <row r="13" spans="1:11" ht="24.75" customHeight="1">
      <c r="A13" s="418"/>
      <c r="B13" s="418"/>
      <c r="C13" s="332" t="s">
        <v>7</v>
      </c>
      <c r="D13" s="332" t="s">
        <v>8</v>
      </c>
      <c r="E13" s="418" t="s">
        <v>10</v>
      </c>
      <c r="F13" s="418"/>
      <c r="G13" s="418"/>
      <c r="H13" s="332" t="s">
        <v>28</v>
      </c>
      <c r="I13" s="332" t="s">
        <v>29</v>
      </c>
      <c r="J13" s="332" t="s">
        <v>28</v>
      </c>
      <c r="K13" s="332" t="s">
        <v>29</v>
      </c>
    </row>
    <row r="14" spans="1:11" ht="24.75" customHeight="1">
      <c r="A14" s="349" t="s">
        <v>11</v>
      </c>
      <c r="B14" s="331" t="s">
        <v>12</v>
      </c>
      <c r="C14" s="351">
        <v>100</v>
      </c>
      <c r="D14" s="351">
        <v>92.93802213129003</v>
      </c>
      <c r="E14" s="352">
        <v>19402.38</v>
      </c>
      <c r="F14" s="352">
        <v>18032.18821839699</v>
      </c>
      <c r="G14" s="351">
        <v>92.93802213129001</v>
      </c>
      <c r="H14" s="352">
        <v>18245</v>
      </c>
      <c r="I14" s="353">
        <v>39487</v>
      </c>
      <c r="J14" s="352">
        <v>22737</v>
      </c>
      <c r="K14" s="353">
        <v>40178</v>
      </c>
    </row>
    <row r="15" spans="1:11" ht="24.75" customHeight="1">
      <c r="A15" s="349" t="s">
        <v>13</v>
      </c>
      <c r="B15" s="331" t="s">
        <v>12</v>
      </c>
      <c r="C15" s="351">
        <v>100</v>
      </c>
      <c r="D15" s="351">
        <v>49.70675733106671</v>
      </c>
      <c r="E15" s="352">
        <v>7449</v>
      </c>
      <c r="F15" s="352">
        <v>3702.6563535911596</v>
      </c>
      <c r="G15" s="351">
        <v>49.70675733106673</v>
      </c>
      <c r="H15" s="352">
        <v>7449</v>
      </c>
      <c r="I15" s="353">
        <v>39487</v>
      </c>
      <c r="J15" s="352">
        <v>7449</v>
      </c>
      <c r="K15" s="353">
        <v>40178</v>
      </c>
    </row>
    <row r="16" spans="1:11" ht="24.75" customHeight="1">
      <c r="A16" s="349" t="s">
        <v>14</v>
      </c>
      <c r="B16" s="331" t="s">
        <v>12</v>
      </c>
      <c r="C16" s="351">
        <v>100</v>
      </c>
      <c r="D16" s="351">
        <v>51.03716446893285</v>
      </c>
      <c r="E16" s="352">
        <v>13524.9</v>
      </c>
      <c r="F16" s="352">
        <v>6902.725457258699</v>
      </c>
      <c r="G16" s="351">
        <v>51.03716446893283</v>
      </c>
      <c r="H16" s="352">
        <v>6397</v>
      </c>
      <c r="I16" s="353">
        <v>39487</v>
      </c>
      <c r="J16" s="352">
        <v>13679</v>
      </c>
      <c r="K16" s="353">
        <v>40178</v>
      </c>
    </row>
    <row r="17" spans="1:11" ht="24.75" customHeight="1">
      <c r="A17" s="349" t="s">
        <v>15</v>
      </c>
      <c r="B17" s="331" t="s">
        <v>12</v>
      </c>
      <c r="C17" s="351">
        <v>100</v>
      </c>
      <c r="D17" s="351">
        <v>91.32122931624508</v>
      </c>
      <c r="E17" s="352">
        <v>454049.27940000006</v>
      </c>
      <c r="F17" s="352">
        <v>414643.38364963233</v>
      </c>
      <c r="G17" s="351">
        <v>91.32122931624507</v>
      </c>
      <c r="H17" s="352">
        <v>141321</v>
      </c>
      <c r="I17" s="353">
        <v>39487</v>
      </c>
      <c r="J17" s="352">
        <v>445049</v>
      </c>
      <c r="K17" s="353">
        <v>40178</v>
      </c>
    </row>
    <row r="18" spans="1:11" ht="24.75" customHeight="1">
      <c r="A18" s="349" t="s">
        <v>16</v>
      </c>
      <c r="B18" s="331" t="s">
        <v>12</v>
      </c>
      <c r="C18" s="351">
        <v>100</v>
      </c>
      <c r="D18" s="351">
        <v>95.54244358679354</v>
      </c>
      <c r="E18" s="352">
        <v>434144.373</v>
      </c>
      <c r="F18" s="352">
        <v>414792.1426587635</v>
      </c>
      <c r="G18" s="351">
        <v>95.54244358679354</v>
      </c>
      <c r="H18" s="352">
        <v>328992</v>
      </c>
      <c r="I18" s="353">
        <v>39487</v>
      </c>
      <c r="J18" s="352">
        <v>434144.373</v>
      </c>
      <c r="K18" s="353">
        <v>40178</v>
      </c>
    </row>
    <row r="19" spans="1:11" ht="24.75" customHeight="1">
      <c r="A19" s="349" t="s">
        <v>17</v>
      </c>
      <c r="B19" s="331" t="s">
        <v>12</v>
      </c>
      <c r="C19" s="351">
        <v>100</v>
      </c>
      <c r="D19" s="351">
        <v>96.82990110431686</v>
      </c>
      <c r="E19" s="352">
        <v>421550.9610000001</v>
      </c>
      <c r="F19" s="352">
        <v>408187.3786405973</v>
      </c>
      <c r="G19" s="351">
        <v>96.82990110431682</v>
      </c>
      <c r="H19" s="352">
        <v>486344</v>
      </c>
      <c r="I19" s="353">
        <v>39487</v>
      </c>
      <c r="J19" s="352">
        <v>423485</v>
      </c>
      <c r="K19" s="353">
        <v>40178</v>
      </c>
    </row>
    <row r="20" spans="1:11" ht="24.75" customHeight="1">
      <c r="A20" s="349" t="s">
        <v>18</v>
      </c>
      <c r="B20" s="331" t="s">
        <v>12</v>
      </c>
      <c r="C20" s="351">
        <v>100</v>
      </c>
      <c r="D20" s="351">
        <v>91.61104933619286</v>
      </c>
      <c r="E20" s="352">
        <v>40694.061</v>
      </c>
      <c r="F20" s="352">
        <v>37280.25629961042</v>
      </c>
      <c r="G20" s="351">
        <v>91.61104933619285</v>
      </c>
      <c r="H20" s="352">
        <v>24925</v>
      </c>
      <c r="I20" s="353">
        <v>39487</v>
      </c>
      <c r="J20" s="352">
        <v>40693</v>
      </c>
      <c r="K20" s="353">
        <v>40178</v>
      </c>
    </row>
    <row r="21" spans="1:11" ht="24.75" customHeight="1">
      <c r="A21" s="349" t="s">
        <v>19</v>
      </c>
      <c r="B21" s="331" t="s">
        <v>12</v>
      </c>
      <c r="C21" s="351">
        <v>100</v>
      </c>
      <c r="D21" s="351">
        <v>88.75995406774422</v>
      </c>
      <c r="E21" s="352">
        <v>29673.64199999999</v>
      </c>
      <c r="F21" s="352">
        <v>26338.311009426856</v>
      </c>
      <c r="G21" s="351">
        <v>88.75995406774425</v>
      </c>
      <c r="H21" s="352">
        <v>71607</v>
      </c>
      <c r="I21" s="353">
        <v>39487</v>
      </c>
      <c r="J21" s="352">
        <v>31538</v>
      </c>
      <c r="K21" s="353">
        <v>40178</v>
      </c>
    </row>
    <row r="22" spans="1:11" ht="24.75" customHeight="1">
      <c r="A22" s="349" t="s">
        <v>20</v>
      </c>
      <c r="B22" s="331" t="s">
        <v>12</v>
      </c>
      <c r="C22" s="351">
        <v>100</v>
      </c>
      <c r="D22" s="351">
        <v>92.32452579500067</v>
      </c>
      <c r="E22" s="352">
        <v>17363.1</v>
      </c>
      <c r="F22" s="352">
        <v>16030.39973831176</v>
      </c>
      <c r="G22" s="351">
        <v>92.32452579500067</v>
      </c>
      <c r="H22" s="352">
        <v>9448</v>
      </c>
      <c r="I22" s="353">
        <v>39487</v>
      </c>
      <c r="J22" s="352">
        <v>17487</v>
      </c>
      <c r="K22" s="353">
        <v>40178</v>
      </c>
    </row>
    <row r="23" spans="1:11" ht="24.75" customHeight="1">
      <c r="A23" s="349" t="s">
        <v>21</v>
      </c>
      <c r="B23" s="331" t="s">
        <v>12</v>
      </c>
      <c r="C23" s="351">
        <v>100</v>
      </c>
      <c r="D23" s="351">
        <v>63.68318924546672</v>
      </c>
      <c r="E23" s="352">
        <v>56639.29464</v>
      </c>
      <c r="F23" s="352">
        <v>36069.70919288869</v>
      </c>
      <c r="G23" s="351">
        <v>63.68318924546672</v>
      </c>
      <c r="H23" s="352">
        <v>56639</v>
      </c>
      <c r="I23" s="353">
        <v>39487</v>
      </c>
      <c r="J23" s="352">
        <v>64489</v>
      </c>
      <c r="K23" s="353">
        <v>40178</v>
      </c>
    </row>
    <row r="24" spans="1:11" ht="24.75" customHeight="1">
      <c r="A24" s="349" t="s">
        <v>22</v>
      </c>
      <c r="B24" s="331" t="s">
        <v>12</v>
      </c>
      <c r="C24" s="351">
        <v>100</v>
      </c>
      <c r="D24" s="351">
        <v>48.73324592314471</v>
      </c>
      <c r="E24" s="352">
        <v>53571.60899999999</v>
      </c>
      <c r="F24" s="352">
        <v>26107.18395895552</v>
      </c>
      <c r="G24" s="351">
        <v>48.733245923144715</v>
      </c>
      <c r="H24" s="352">
        <v>36085</v>
      </c>
      <c r="I24" s="353">
        <v>39487</v>
      </c>
      <c r="J24" s="352">
        <v>54045</v>
      </c>
      <c r="K24" s="353">
        <v>40178</v>
      </c>
    </row>
    <row r="25" spans="1:11" ht="24.75" customHeight="1">
      <c r="A25" s="349" t="s">
        <v>2</v>
      </c>
      <c r="B25" s="331" t="s">
        <v>12</v>
      </c>
      <c r="C25" s="351"/>
      <c r="D25" s="351"/>
      <c r="E25" s="352">
        <v>1548062.6000400002</v>
      </c>
      <c r="F25" s="352">
        <v>1408086.3351774332</v>
      </c>
      <c r="G25" s="351"/>
      <c r="H25" s="352">
        <v>1187452</v>
      </c>
      <c r="I25" s="353"/>
      <c r="J25" s="352">
        <v>1554795.3730000001</v>
      </c>
      <c r="K25" s="353"/>
    </row>
  </sheetData>
  <mergeCells count="15">
    <mergeCell ref="B11:B13"/>
    <mergeCell ref="A11:A13"/>
    <mergeCell ref="C11:D11"/>
    <mergeCell ref="E11:G11"/>
    <mergeCell ref="A5:K5"/>
    <mergeCell ref="A6:K6"/>
    <mergeCell ref="A7:K7"/>
    <mergeCell ref="A8:K8"/>
    <mergeCell ref="H11:K11"/>
    <mergeCell ref="E13:F13"/>
    <mergeCell ref="G12:G13"/>
    <mergeCell ref="A1:K1"/>
    <mergeCell ref="A2:K2"/>
    <mergeCell ref="A3:K3"/>
    <mergeCell ref="A4:K4"/>
  </mergeCells>
  <printOptions/>
  <pageMargins left="1" right="0" top="0.75" bottom="0.5" header="0.5" footer="0.5"/>
  <pageSetup horizontalDpi="1200" verticalDpi="12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5"/>
  <sheetViews>
    <sheetView view="pageBreakPreview" zoomScaleSheetLayoutView="100" workbookViewId="0" topLeftCell="A1">
      <selection activeCell="I14" sqref="I14"/>
    </sheetView>
  </sheetViews>
  <sheetFormatPr defaultColWidth="9.140625" defaultRowHeight="12"/>
  <cols>
    <col min="1" max="1" width="36.7109375" style="0" customWidth="1"/>
    <col min="2" max="7" width="12.7109375" style="0" customWidth="1"/>
  </cols>
  <sheetData>
    <row r="1" spans="1:25" ht="18.75">
      <c r="A1" s="424" t="s">
        <v>74</v>
      </c>
      <c r="B1" s="424"/>
      <c r="C1" s="424"/>
      <c r="D1" s="424"/>
      <c r="E1" s="424"/>
      <c r="F1" s="424"/>
      <c r="G1" s="424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</row>
    <row r="2" spans="1:25" ht="15.75">
      <c r="A2" s="427" t="s">
        <v>75</v>
      </c>
      <c r="B2" s="427"/>
      <c r="C2" s="427"/>
      <c r="D2" s="427"/>
      <c r="E2" s="427"/>
      <c r="F2" s="427"/>
      <c r="G2" s="427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T2" s="366"/>
      <c r="U2" s="366"/>
      <c r="V2" s="366"/>
      <c r="W2" s="366"/>
      <c r="X2" s="366"/>
      <c r="Y2" s="366"/>
    </row>
    <row r="3" spans="1:25" ht="15.75">
      <c r="A3" s="427" t="s">
        <v>81</v>
      </c>
      <c r="B3" s="427"/>
      <c r="C3" s="427"/>
      <c r="D3" s="427"/>
      <c r="E3" s="427"/>
      <c r="F3" s="427"/>
      <c r="G3" s="427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</row>
    <row r="4" spans="1:25" ht="18.75">
      <c r="A4" s="421" t="s">
        <v>85</v>
      </c>
      <c r="B4" s="421"/>
      <c r="C4" s="421"/>
      <c r="D4" s="421"/>
      <c r="E4" s="421"/>
      <c r="F4" s="421"/>
      <c r="G4" s="421"/>
      <c r="H4" s="333"/>
      <c r="I4" s="333"/>
      <c r="J4" s="333"/>
      <c r="K4" s="333"/>
      <c r="L4" s="333"/>
      <c r="M4" s="333"/>
      <c r="N4" s="333"/>
      <c r="O4" s="333"/>
      <c r="P4" s="333"/>
      <c r="Q4" s="333"/>
      <c r="R4" s="333"/>
      <c r="S4" s="333"/>
      <c r="T4" s="333"/>
      <c r="U4" s="333"/>
      <c r="V4" s="333"/>
      <c r="W4" s="333"/>
      <c r="X4" s="333"/>
      <c r="Y4" s="333"/>
    </row>
    <row r="5" spans="1:10" ht="18.75">
      <c r="A5" s="333"/>
      <c r="B5" s="333"/>
      <c r="C5" s="333"/>
      <c r="D5" s="333"/>
      <c r="E5" s="333"/>
      <c r="F5" s="333"/>
      <c r="G5" s="333"/>
      <c r="H5" s="333"/>
      <c r="I5" s="333"/>
      <c r="J5" s="333"/>
    </row>
    <row r="6" spans="1:25" ht="15.75">
      <c r="A6" s="367" t="s">
        <v>82</v>
      </c>
      <c r="B6" s="367"/>
      <c r="C6" s="367"/>
      <c r="D6" s="367"/>
      <c r="E6" s="367"/>
      <c r="F6" s="367"/>
      <c r="G6" s="367"/>
      <c r="H6" s="367"/>
      <c r="I6" s="367"/>
      <c r="J6" s="367"/>
      <c r="K6" s="367"/>
      <c r="L6" s="367"/>
      <c r="M6" s="367"/>
      <c r="N6" s="367"/>
      <c r="O6" s="367"/>
      <c r="P6" s="367"/>
      <c r="Q6" s="367"/>
      <c r="R6" s="367"/>
      <c r="S6" s="367"/>
      <c r="T6" s="367"/>
      <c r="U6" s="367"/>
      <c r="V6" s="367"/>
      <c r="W6" s="367"/>
      <c r="X6" s="367"/>
      <c r="Y6" s="367"/>
    </row>
    <row r="7" spans="1:25" ht="15.75">
      <c r="A7" s="367" t="s">
        <v>83</v>
      </c>
      <c r="B7" s="367"/>
      <c r="C7" s="367"/>
      <c r="D7" s="367"/>
      <c r="E7" s="367"/>
      <c r="F7" s="367"/>
      <c r="G7" s="367"/>
      <c r="H7" s="367"/>
      <c r="I7" s="367"/>
      <c r="J7" s="367"/>
      <c r="K7" s="367"/>
      <c r="L7" s="367"/>
      <c r="M7" s="367"/>
      <c r="N7" s="367"/>
      <c r="O7" s="367"/>
      <c r="P7" s="367"/>
      <c r="Q7" s="367"/>
      <c r="R7" s="367"/>
      <c r="S7" s="367"/>
      <c r="T7" s="367"/>
      <c r="U7" s="367"/>
      <c r="V7" s="367"/>
      <c r="W7" s="367"/>
      <c r="X7" s="367"/>
      <c r="Y7" s="367"/>
    </row>
    <row r="8" spans="1:25" ht="15.75">
      <c r="A8" s="368" t="s">
        <v>84</v>
      </c>
      <c r="B8" s="368"/>
      <c r="C8" s="368"/>
      <c r="D8" s="368"/>
      <c r="E8" s="368"/>
      <c r="F8" s="368"/>
      <c r="G8" s="368"/>
      <c r="H8" s="368"/>
      <c r="I8" s="368"/>
      <c r="J8" s="368"/>
      <c r="K8" s="368"/>
      <c r="L8" s="368"/>
      <c r="M8" s="368"/>
      <c r="N8" s="368"/>
      <c r="O8" s="368"/>
      <c r="P8" s="368"/>
      <c r="Q8" s="368"/>
      <c r="R8" s="368"/>
      <c r="S8" s="368"/>
      <c r="T8" s="368"/>
      <c r="U8" s="368"/>
      <c r="V8" s="368"/>
      <c r="W8" s="368"/>
      <c r="X8" s="368"/>
      <c r="Y8" s="368"/>
    </row>
    <row r="11" spans="1:7" ht="24.75" customHeight="1">
      <c r="A11" s="418" t="s">
        <v>0</v>
      </c>
      <c r="B11" s="418" t="s">
        <v>1</v>
      </c>
      <c r="C11" s="332">
        <v>2008</v>
      </c>
      <c r="D11" s="418">
        <v>2009</v>
      </c>
      <c r="E11" s="418"/>
      <c r="F11" s="418"/>
      <c r="G11" s="418"/>
    </row>
    <row r="12" spans="1:7" ht="24.75" customHeight="1">
      <c r="A12" s="418"/>
      <c r="B12" s="418"/>
      <c r="C12" s="332">
        <v>1</v>
      </c>
      <c r="D12" s="332">
        <v>1</v>
      </c>
      <c r="E12" s="332">
        <v>2</v>
      </c>
      <c r="F12" s="332">
        <v>3</v>
      </c>
      <c r="G12" s="332">
        <v>4</v>
      </c>
    </row>
    <row r="13" spans="1:7" ht="24.75" customHeight="1">
      <c r="A13" s="418"/>
      <c r="B13" s="418"/>
      <c r="C13" s="418" t="s">
        <v>10</v>
      </c>
      <c r="D13" s="418"/>
      <c r="E13" s="418"/>
      <c r="F13" s="418"/>
      <c r="G13" s="418"/>
    </row>
    <row r="14" spans="1:7" ht="24.75" customHeight="1">
      <c r="A14" s="349" t="s">
        <v>11</v>
      </c>
      <c r="B14" s="331" t="s">
        <v>12</v>
      </c>
      <c r="C14" s="369">
        <v>1544.7866000000001</v>
      </c>
      <c r="D14" s="370">
        <v>737</v>
      </c>
      <c r="E14" s="370">
        <v>1006</v>
      </c>
      <c r="F14" s="370">
        <v>2261</v>
      </c>
      <c r="G14" s="370">
        <v>20</v>
      </c>
    </row>
    <row r="15" spans="1:7" ht="24.75" customHeight="1">
      <c r="A15" s="349" t="s">
        <v>30</v>
      </c>
      <c r="B15" s="331" t="s">
        <v>12</v>
      </c>
      <c r="C15" s="369">
        <v>1547.9022</v>
      </c>
      <c r="D15" s="370">
        <v>2324</v>
      </c>
      <c r="E15" s="370">
        <v>1976</v>
      </c>
      <c r="F15" s="370">
        <v>826</v>
      </c>
      <c r="G15" s="370">
        <v>239</v>
      </c>
    </row>
    <row r="16" spans="1:7" ht="24.75" customHeight="1">
      <c r="A16" s="349" t="s">
        <v>14</v>
      </c>
      <c r="B16" s="331" t="s">
        <v>12</v>
      </c>
      <c r="C16" s="369">
        <v>2629.26</v>
      </c>
      <c r="D16" s="370">
        <v>3842</v>
      </c>
      <c r="E16" s="370">
        <v>2548</v>
      </c>
      <c r="F16" s="370">
        <v>1019</v>
      </c>
      <c r="G16" s="370">
        <v>0</v>
      </c>
    </row>
    <row r="17" spans="1:7" ht="24.75" customHeight="1">
      <c r="A17" s="349" t="s">
        <v>15</v>
      </c>
      <c r="B17" s="331" t="s">
        <v>12</v>
      </c>
      <c r="C17" s="369">
        <v>61795.2378</v>
      </c>
      <c r="D17" s="370">
        <v>78417</v>
      </c>
      <c r="E17" s="370">
        <v>81256</v>
      </c>
      <c r="F17" s="370">
        <v>35083</v>
      </c>
      <c r="G17" s="370">
        <v>4320</v>
      </c>
    </row>
    <row r="18" spans="1:7" ht="24.75" customHeight="1">
      <c r="A18" s="349" t="s">
        <v>16</v>
      </c>
      <c r="B18" s="331" t="s">
        <v>12</v>
      </c>
      <c r="C18" s="369">
        <v>59911.923474</v>
      </c>
      <c r="D18" s="370">
        <v>51789</v>
      </c>
      <c r="E18" s="370">
        <v>44219</v>
      </c>
      <c r="F18" s="370">
        <v>63035</v>
      </c>
      <c r="G18" s="370">
        <v>8341</v>
      </c>
    </row>
    <row r="19" spans="1:7" ht="24.75" customHeight="1">
      <c r="A19" s="349" t="s">
        <v>17</v>
      </c>
      <c r="B19" s="331" t="s">
        <v>12</v>
      </c>
      <c r="C19" s="369">
        <v>35958.2969733</v>
      </c>
      <c r="D19" s="370">
        <v>56238</v>
      </c>
      <c r="E19" s="370">
        <v>42862</v>
      </c>
      <c r="F19" s="370">
        <v>42629</v>
      </c>
      <c r="G19" s="370">
        <v>28104</v>
      </c>
    </row>
    <row r="20" spans="1:7" ht="24.75" customHeight="1">
      <c r="A20" s="349" t="s">
        <v>18</v>
      </c>
      <c r="B20" s="331" t="s">
        <v>12</v>
      </c>
      <c r="C20" s="369">
        <v>7154.0159238</v>
      </c>
      <c r="D20" s="370">
        <v>8264</v>
      </c>
      <c r="E20" s="370">
        <v>7325</v>
      </c>
      <c r="F20" s="370">
        <v>4573</v>
      </c>
      <c r="G20" s="370">
        <v>0</v>
      </c>
    </row>
    <row r="21" spans="1:7" ht="24.75" customHeight="1">
      <c r="A21" s="349" t="s">
        <v>19</v>
      </c>
      <c r="B21" s="331" t="s">
        <v>12</v>
      </c>
      <c r="C21" s="369">
        <v>4465.883121000001</v>
      </c>
      <c r="D21" s="370">
        <v>4925</v>
      </c>
      <c r="E21" s="370">
        <v>4559</v>
      </c>
      <c r="F21" s="370">
        <v>5106</v>
      </c>
      <c r="G21" s="370">
        <v>0</v>
      </c>
    </row>
    <row r="22" spans="1:7" ht="24.75" customHeight="1">
      <c r="A22" s="349" t="s">
        <v>20</v>
      </c>
      <c r="B22" s="331" t="s">
        <v>12</v>
      </c>
      <c r="C22" s="369">
        <v>4464.05301</v>
      </c>
      <c r="D22" s="370">
        <v>4867</v>
      </c>
      <c r="E22" s="370">
        <v>3521</v>
      </c>
      <c r="F22" s="370">
        <v>1403</v>
      </c>
      <c r="G22" s="370">
        <v>0</v>
      </c>
    </row>
    <row r="23" spans="1:7" ht="24.75" customHeight="1">
      <c r="A23" s="349" t="s">
        <v>21</v>
      </c>
      <c r="B23" s="331" t="s">
        <v>12</v>
      </c>
      <c r="C23" s="369">
        <v>13211.115</v>
      </c>
      <c r="D23" s="370">
        <v>24161</v>
      </c>
      <c r="E23" s="370">
        <v>17607</v>
      </c>
      <c r="F23" s="370">
        <v>1885</v>
      </c>
      <c r="G23" s="370">
        <v>628</v>
      </c>
    </row>
    <row r="24" spans="1:7" ht="24.75" customHeight="1">
      <c r="A24" s="349" t="s">
        <v>22</v>
      </c>
      <c r="B24" s="331" t="s">
        <v>12</v>
      </c>
      <c r="C24" s="369">
        <v>388.2716</v>
      </c>
      <c r="D24" s="370">
        <v>14336</v>
      </c>
      <c r="E24" s="370">
        <v>8318</v>
      </c>
      <c r="F24" s="370">
        <v>11102</v>
      </c>
      <c r="G24" s="370">
        <v>6074</v>
      </c>
    </row>
    <row r="25" spans="1:7" ht="24.75" customHeight="1">
      <c r="A25" s="349" t="s">
        <v>2</v>
      </c>
      <c r="B25" s="331" t="s">
        <v>12</v>
      </c>
      <c r="C25" s="369">
        <v>193070.7457021</v>
      </c>
      <c r="D25" s="370">
        <v>249900</v>
      </c>
      <c r="E25" s="370">
        <v>215197</v>
      </c>
      <c r="F25" s="370">
        <v>168922</v>
      </c>
      <c r="G25" s="370">
        <v>47726</v>
      </c>
    </row>
  </sheetData>
  <mergeCells count="8">
    <mergeCell ref="C13:G13"/>
    <mergeCell ref="A11:A13"/>
    <mergeCell ref="B11:B13"/>
    <mergeCell ref="D11:G11"/>
    <mergeCell ref="A1:G1"/>
    <mergeCell ref="A2:G2"/>
    <mergeCell ref="A3:G3"/>
    <mergeCell ref="A4:G4"/>
  </mergeCells>
  <printOptions/>
  <pageMargins left="1" right="0" top="0.75" bottom="0.5" header="0.5" footer="0.5"/>
  <pageSetup horizontalDpi="1200" verticalDpi="12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hcl</dc:creator>
  <cp:keywords/>
  <dc:description/>
  <cp:lastModifiedBy>sdo</cp:lastModifiedBy>
  <cp:lastPrinted>2010-02-05T04:49:35Z</cp:lastPrinted>
  <dcterms:created xsi:type="dcterms:W3CDTF">2009-10-20T18:13:08Z</dcterms:created>
  <dcterms:modified xsi:type="dcterms:W3CDTF">2010-05-05T05:06:22Z</dcterms:modified>
  <cp:category/>
  <cp:version/>
  <cp:contentType/>
  <cp:contentStatus/>
</cp:coreProperties>
</file>